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50"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あさみ" sheetId="8" state="hidden" r:id="rId8"/>
  </sheets>
  <definedNames>
    <definedName name="_xlfn.IFERROR" hidden="1">#NAME?</definedName>
    <definedName name="_xlnm.Print_Area" localSheetId="7">'あさみ'!$A$30:$H$108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chutairen_bad</author>
  </authors>
  <commentList>
    <comment ref="J10" authorId="0">
      <text>
        <r>
          <rPr>
            <b/>
            <sz val="8"/>
            <rFont val="ＭＳ Ｐゴシック"/>
            <family val="3"/>
          </rPr>
          <t>団体戦に出場する選手に、チェックを入れる。（５名～７名）</t>
        </r>
      </text>
    </comment>
    <comment ref="C10" authorId="0">
      <text>
        <r>
          <rPr>
            <b/>
            <sz val="9"/>
            <rFont val="ＭＳ Ｐゴシック"/>
            <family val="3"/>
          </rPr>
          <t>キャプテンにチェックを入れる。</t>
        </r>
      </text>
    </comment>
    <comment ref="J4" authorId="0">
      <text>
        <r>
          <rPr>
            <b/>
            <sz val="9"/>
            <rFont val="ＭＳ Ｐゴシック"/>
            <family val="3"/>
          </rPr>
          <t>学校短縮名を３文字以内で、
入力する。
岡山市立石井中学校→石井</t>
        </r>
      </text>
    </comment>
    <comment ref="S31" authorId="1">
      <text>
        <r>
          <rPr>
            <sz val="9"/>
            <rFont val="ＭＳ Ｐゴシック"/>
            <family val="3"/>
          </rPr>
          <t xml:space="preserve">チェックを入れると、
数字に○が記される。
</t>
        </r>
      </text>
    </comment>
    <comment ref="AL139" authorId="0">
      <text>
        <r>
          <rPr>
            <b/>
            <sz val="9"/>
            <rFont val="ＭＳ Ｐゴシック"/>
            <family val="3"/>
          </rPr>
          <t xml:space="preserve">あさみ用　半角
</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AM117"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3" authorId="0">
      <text>
        <r>
          <rPr>
            <b/>
            <sz val="8"/>
            <rFont val="ＭＳ Ｐゴシック"/>
            <family val="3"/>
          </rPr>
          <t xml:space="preserve">　　2020/6/11 </t>
        </r>
        <r>
          <rPr>
            <sz val="8"/>
            <rFont val="ＭＳ Ｐゴシック"/>
            <family val="3"/>
          </rPr>
          <t>　
　　　　　と入力すると
　　2020年6月11日となる。</t>
        </r>
      </text>
    </comment>
    <comment ref="F2" authorId="2">
      <text>
        <r>
          <rPr>
            <b/>
            <sz val="9"/>
            <rFont val="ＭＳ Ｐゴシック"/>
            <family val="3"/>
          </rPr>
          <t>リストより各地区名を
入力</t>
        </r>
      </text>
    </comment>
    <comment ref="I6" authorId="3">
      <text>
        <r>
          <rPr>
            <b/>
            <sz val="9"/>
            <rFont val="MS P ゴシック"/>
            <family val="3"/>
          </rPr>
          <t>監督名が教員の場合は</t>
        </r>
        <r>
          <rPr>
            <b/>
            <sz val="12"/>
            <rFont val="MS P ゴシック"/>
            <family val="3"/>
          </rPr>
          <t>（教）</t>
        </r>
        <r>
          <rPr>
            <b/>
            <sz val="9"/>
            <rFont val="MS P ゴシック"/>
            <family val="3"/>
          </rPr>
          <t>を選択する。
監督名が部活動指導員の場合は</t>
        </r>
        <r>
          <rPr>
            <b/>
            <sz val="12"/>
            <rFont val="MS P ゴシック"/>
            <family val="3"/>
          </rPr>
          <t>（指）</t>
        </r>
        <r>
          <rPr>
            <b/>
            <sz val="9"/>
            <rFont val="MS P ゴシック"/>
            <family val="3"/>
          </rPr>
          <t xml:space="preserve">を選択する。その場合，下欄に任命権者を記入する。
</t>
        </r>
      </text>
    </comment>
    <comment ref="F7" authorId="3">
      <text>
        <r>
          <rPr>
            <b/>
            <sz val="9"/>
            <rFont val="MS P ゴシック"/>
            <family val="3"/>
          </rPr>
          <t>監督名が部活動指導員の場合のみ任命権者を記入する。
例　岡山市教育委員会</t>
        </r>
      </text>
    </comment>
  </commentList>
</comments>
</file>

<file path=xl/comments3.xml><?xml version="1.0" encoding="utf-8"?>
<comments xmlns="http://schemas.openxmlformats.org/spreadsheetml/2006/main">
  <authors>
    <author>hiroko</author>
    <author>take2</author>
    <author>後河内貢</author>
    <author>chutairen_bad</author>
  </authors>
  <commentList>
    <comment ref="J4" authorId="0">
      <text>
        <r>
          <rPr>
            <b/>
            <sz val="9"/>
            <rFont val="ＭＳ Ｐゴシック"/>
            <family val="3"/>
          </rPr>
          <t>学校短縮名を３文字以内で、
入力する。
岡山市立石井中学校→石井</t>
        </r>
      </text>
    </comment>
    <comment ref="C10" authorId="0">
      <text>
        <r>
          <rPr>
            <b/>
            <sz val="9"/>
            <rFont val="ＭＳ Ｐゴシック"/>
            <family val="3"/>
          </rPr>
          <t>キャプテンにチェックを入れる。</t>
        </r>
      </text>
    </comment>
    <comment ref="J10" authorId="0">
      <text>
        <r>
          <rPr>
            <b/>
            <sz val="8"/>
            <rFont val="ＭＳ Ｐゴシック"/>
            <family val="3"/>
          </rPr>
          <t>団体戦に出場する選手に、チェックを入れる。（５名～７名）</t>
        </r>
      </text>
    </comment>
    <comment ref="S31" authorId="1">
      <text>
        <r>
          <rPr>
            <sz val="9"/>
            <rFont val="ＭＳ Ｐゴシック"/>
            <family val="3"/>
          </rPr>
          <t xml:space="preserve">チェックを入れると、
数字に○が記される。
</t>
        </r>
      </text>
    </comment>
    <comment ref="F3" authorId="0">
      <text>
        <r>
          <rPr>
            <b/>
            <sz val="8"/>
            <rFont val="ＭＳ Ｐゴシック"/>
            <family val="3"/>
          </rPr>
          <t xml:space="preserve">　　2020/6/11 </t>
        </r>
        <r>
          <rPr>
            <sz val="8"/>
            <rFont val="ＭＳ Ｐゴシック"/>
            <family val="3"/>
          </rPr>
          <t>　
　　　　　と入力すると
　　2020年5月11日となる。</t>
        </r>
      </text>
    </comment>
    <comment ref="F2" authorId="2">
      <text>
        <r>
          <rPr>
            <b/>
            <sz val="9"/>
            <rFont val="ＭＳ Ｐゴシック"/>
            <family val="3"/>
          </rPr>
          <t>リストより各地区名を
入力</t>
        </r>
      </text>
    </comment>
    <comment ref="AP116" authorId="1">
      <text>
        <r>
          <rPr>
            <b/>
            <sz val="9"/>
            <rFont val="ＭＳ Ｐゴシック"/>
            <family val="3"/>
          </rPr>
          <t>あさみ用　３文字以内</t>
        </r>
      </text>
    </comment>
    <comment ref="AM117" authorId="0">
      <text>
        <r>
          <rPr>
            <b/>
            <sz val="9"/>
            <rFont val="ＭＳ Ｐゴシック"/>
            <family val="3"/>
          </rPr>
          <t>あさみ用　半角</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L139"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I6" authorId="3">
      <text>
        <r>
          <rPr>
            <b/>
            <sz val="9"/>
            <rFont val="MS P ゴシック"/>
            <family val="3"/>
          </rPr>
          <t>監督名が教員の場合は</t>
        </r>
        <r>
          <rPr>
            <b/>
            <sz val="12"/>
            <rFont val="MS P ゴシック"/>
            <family val="3"/>
          </rPr>
          <t>（教）</t>
        </r>
        <r>
          <rPr>
            <b/>
            <sz val="9"/>
            <rFont val="MS P ゴシック"/>
            <family val="3"/>
          </rPr>
          <t>を選択する。
監督名が部活動指導員の場合は</t>
        </r>
        <r>
          <rPr>
            <b/>
            <sz val="12"/>
            <rFont val="MS P ゴシック"/>
            <family val="3"/>
          </rPr>
          <t>（指）</t>
        </r>
        <r>
          <rPr>
            <b/>
            <sz val="9"/>
            <rFont val="MS P ゴシック"/>
            <family val="3"/>
          </rPr>
          <t>を選択する。その場合，下欄に任命権者を記入する。</t>
        </r>
      </text>
    </comment>
    <comment ref="F7" authorId="3">
      <text>
        <r>
          <rPr>
            <b/>
            <sz val="9"/>
            <rFont val="MS P ゴシック"/>
            <family val="3"/>
          </rPr>
          <t>監督名が部活動指導員の場合のみ任命権者を記入する。
例　岡山市教育委員会</t>
        </r>
      </text>
    </comment>
  </commentList>
</comments>
</file>

<file path=xl/sharedStrings.xml><?xml version="1.0" encoding="utf-8"?>
<sst xmlns="http://schemas.openxmlformats.org/spreadsheetml/2006/main" count="728" uniqueCount="261">
  <si>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</si>
  <si>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</si>
  <si>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</si>
  <si>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</si>
  <si>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</si>
  <si>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</si>
  <si>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</si>
  <si>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</si>
  <si>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</si>
  <si>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</si>
  <si>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</si>
  <si>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</si>
  <si>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</si>
  <si>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</si>
  <si>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</si>
  <si>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</si>
  <si>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</si>
  <si>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</si>
  <si>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</si>
  <si>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</si>
  <si>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</si>
  <si>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</si>
  <si>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</si>
  <si>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</si>
  <si>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</si>
  <si>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</si>
  <si>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</si>
  <si>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</si>
  <si>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</si>
  <si>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</si>
  <si>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</si>
  <si>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</si>
  <si>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</si>
  <si>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</si>
  <si>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</si>
  <si>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</si>
  <si>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</si>
  <si>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</si>
  <si>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</si>
  <si>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</si>
  <si>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</si>
  <si>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</si>
  <si>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</si>
  <si>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</si>
  <si>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</si>
  <si>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</si>
  <si>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</si>
  <si>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</si>
  <si>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</si>
  <si>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</si>
  <si>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</si>
  <si>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</si>
  <si>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</si>
  <si>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</si>
  <si>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</si>
  <si>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</si>
  <si>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</si>
  <si>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</si>
  <si>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</si>
  <si>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</si>
  <si>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</si>
  <si>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</si>
  <si>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</si>
  <si>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</si>
  <si>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</si>
  <si>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</si>
  <si>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</si>
  <si>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①</t>
  </si>
  <si>
    <t>②</t>
  </si>
  <si>
    <t>③</t>
  </si>
  <si>
    <t>④</t>
  </si>
  <si>
    <t>⑤</t>
  </si>
  <si>
    <t>⑥</t>
  </si>
  <si>
    <t>⑦</t>
  </si>
  <si>
    <t>ふりがな</t>
  </si>
  <si>
    <t>中学校</t>
  </si>
  <si>
    <t>学校名</t>
  </si>
  <si>
    <t>中学校</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</si>
  <si>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</si>
  <si>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</si>
  <si>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</si>
  <si>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</si>
  <si>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</si>
  <si>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</si>
  <si>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</si>
  <si>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</si>
  <si>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</si>
  <si>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</si>
  <si>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</si>
  <si>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</si>
  <si>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</si>
  <si>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</si>
  <si>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</si>
  <si>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</si>
  <si>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</si>
  <si>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</si>
  <si>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</si>
  <si>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</si>
  <si>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</si>
  <si>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</si>
  <si>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</si>
  <si>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</si>
  <si>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</si>
  <si>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</si>
  <si>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</si>
  <si>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</si>
  <si>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</si>
  <si>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</si>
  <si>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</si>
  <si>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</si>
  <si>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</si>
  <si>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</si>
  <si>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</si>
  <si>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</si>
  <si>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</si>
  <si>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</si>
  <si>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</si>
  <si>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</si>
  <si>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</si>
  <si>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</si>
  <si>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</si>
  <si>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</si>
  <si>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</si>
  <si>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</si>
  <si>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</si>
  <si>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</si>
  <si>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</si>
  <si>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</si>
  <si>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</si>
  <si>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</si>
  <si>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</si>
  <si>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</si>
  <si>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</si>
  <si>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</si>
  <si>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</si>
  <si>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</si>
  <si>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</si>
  <si>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</si>
  <si>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</si>
  <si>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</si>
  <si>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</si>
  <si>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</si>
  <si>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中学校　</t>
  </si>
  <si>
    <t>学校名短縮</t>
  </si>
  <si>
    <t>学校名短縮</t>
  </si>
  <si>
    <t>ランク</t>
  </si>
  <si>
    <t>複1</t>
  </si>
  <si>
    <t>複2</t>
  </si>
  <si>
    <t>２　入力データの確認</t>
  </si>
  <si>
    <t>１　データ入力・保存</t>
  </si>
  <si>
    <t>４　データ送信</t>
  </si>
  <si>
    <t>①　データ入力</t>
  </si>
  <si>
    <t>②　データ保存</t>
  </si>
  <si>
    <t>・データを保存する時に，学校名最後に追加して保存して下さい。</t>
  </si>
  <si>
    <t>・男女別のシートに分かれています。</t>
  </si>
  <si>
    <t>・印刷した内容が正しいか。確認をしてください。</t>
  </si>
  <si>
    <t>（入力例）</t>
  </si>
  <si>
    <r>
      <t>男子は、</t>
    </r>
    <r>
      <rPr>
        <b/>
        <sz val="11"/>
        <color indexed="10"/>
        <rFont val="ＭＳ Ｐゴシック"/>
        <family val="3"/>
      </rPr>
      <t>男子データ入力のシート</t>
    </r>
    <r>
      <rPr>
        <sz val="11"/>
        <rFont val="ＭＳ Ｐゴシック"/>
        <family val="3"/>
      </rPr>
      <t>に、女子は、</t>
    </r>
    <r>
      <rPr>
        <b/>
        <sz val="11"/>
        <color indexed="10"/>
        <rFont val="ＭＳ Ｐゴシック"/>
        <family val="3"/>
      </rPr>
      <t>女子データ入力のシート</t>
    </r>
    <r>
      <rPr>
        <sz val="11"/>
        <rFont val="ＭＳ Ｐゴシック"/>
        <family val="3"/>
      </rPr>
      <t>に、それぞれデータを入力をしてください。</t>
    </r>
  </si>
  <si>
    <r>
      <t>・データ入力シート（男女別）右側に記載されている、</t>
    </r>
    <r>
      <rPr>
        <b/>
        <sz val="12"/>
        <color indexed="10"/>
        <rFont val="ＭＳ Ｐゴシック"/>
        <family val="3"/>
      </rPr>
      <t>「入力上の注意」「入力例」</t>
    </r>
    <r>
      <rPr>
        <sz val="11"/>
        <rFont val="ＭＳ Ｐゴシック"/>
        <family val="3"/>
      </rPr>
      <t>をよく見て、入力をしてください。</t>
    </r>
  </si>
  <si>
    <t>総出場者数</t>
  </si>
  <si>
    <t>団体登録者数</t>
  </si>
  <si>
    <t>個人戦のみ登録</t>
  </si>
  <si>
    <t>し</t>
  </si>
  <si>
    <t>フラッグ</t>
  </si>
  <si>
    <t>めい</t>
  </si>
  <si>
    <t>しめい</t>
  </si>
  <si>
    <t>団体名</t>
  </si>
  <si>
    <t>・入力したデータが、次のシートに反映してるか確認をお願いします。</t>
  </si>
  <si>
    <t>３　参加申込印刷・提出</t>
  </si>
  <si>
    <r>
      <t>・内容に間違いななければ”</t>
    </r>
    <r>
      <rPr>
        <b/>
        <sz val="11"/>
        <color indexed="10"/>
        <rFont val="ＭＳ Ｐゴシック"/>
        <family val="3"/>
      </rPr>
      <t>職印</t>
    </r>
    <r>
      <rPr>
        <sz val="11"/>
        <rFont val="ＭＳ Ｐゴシック"/>
        <family val="3"/>
      </rPr>
      <t>”を押して、所定の場所に提出をしてください。</t>
    </r>
  </si>
  <si>
    <t>・保存したデータは、次の点を注意して所定のメールアドレスに、Ｅメールで提出をしてください。</t>
  </si>
  <si>
    <t>②　データは，必ず添付ファイルで送付してください。</t>
  </si>
  <si>
    <t>５　受付完了</t>
  </si>
  <si>
    <t>・3と４の両方の作業が完了することにより、大会申込が完了します。</t>
  </si>
  <si>
    <t>　　お疲れ様でした。！！</t>
  </si>
  <si>
    <t>【大会参加申込手順　１から５　】</t>
  </si>
  <si>
    <t>姓</t>
  </si>
  <si>
    <t>名</t>
  </si>
  <si>
    <t>女子</t>
  </si>
  <si>
    <t>※　”確認”シートには、大会一部負担金、参加選手数の２つの項目があります。</t>
  </si>
  <si>
    <t>学年</t>
  </si>
  <si>
    <t>選手１学年</t>
  </si>
  <si>
    <t>選手２学年</t>
  </si>
  <si>
    <t>男子</t>
  </si>
  <si>
    <t>女子</t>
  </si>
  <si>
    <t>GS</t>
  </si>
  <si>
    <t>GD</t>
  </si>
  <si>
    <t>女　子</t>
  </si>
  <si>
    <t>　　以上，参加を申込みします。</t>
  </si>
  <si>
    <t>　　以上，参加を申込みします。</t>
  </si>
  <si>
    <t>山下　浩一郎</t>
  </si>
  <si>
    <r>
      <t>例　　</t>
    </r>
    <r>
      <rPr>
        <sz val="11"/>
        <color indexed="10"/>
        <rFont val="ＭＳ Ｐゴシック"/>
        <family val="3"/>
      </rPr>
      <t>石井中</t>
    </r>
    <r>
      <rPr>
        <sz val="11"/>
        <rFont val="ＭＳ Ｐゴシック"/>
        <family val="3"/>
      </rPr>
      <t>の場合</t>
    </r>
  </si>
  <si>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</si>
  <si>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</si>
  <si>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</si>
  <si>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</si>
  <si>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</si>
  <si>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</si>
  <si>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</si>
  <si>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</si>
  <si>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</si>
  <si>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</si>
  <si>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</si>
  <si>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</si>
  <si>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</si>
  <si>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</si>
  <si>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</si>
  <si>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</si>
  <si>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</si>
  <si>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</si>
  <si>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</si>
  <si>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</si>
  <si>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</si>
  <si>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</si>
  <si>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</si>
  <si>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</si>
  <si>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</si>
  <si>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</si>
  <si>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</si>
  <si>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</si>
  <si>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</si>
  <si>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</si>
  <si>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</si>
  <si>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</si>
  <si>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</si>
  <si>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</si>
  <si>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</si>
  <si>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</si>
  <si>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</si>
  <si>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</si>
  <si>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</si>
  <si>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</si>
  <si>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①　「参加申込書男子印刷」シートと「参加申込書女子印刷」シートの内容が正しいか確認をしてください。</t>
  </si>
  <si>
    <t>②　「確認」シートの内容が正しいか確認をしてください。</t>
  </si>
  <si>
    <t>②　「DATA」シートの内容が正しいか確認をしてください。</t>
  </si>
  <si>
    <t>BT</t>
  </si>
  <si>
    <t>BT</t>
  </si>
  <si>
    <t>学校名</t>
  </si>
  <si>
    <t>GT</t>
  </si>
  <si>
    <t>GT</t>
  </si>
  <si>
    <r>
      <t>・保存する場合、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を選んでください。</t>
    </r>
  </si>
  <si>
    <t>岡山県中学校体育連盟バドミントン部長　様</t>
  </si>
  <si>
    <t>岡山県中学校体育連盟バドミントン部長　様</t>
  </si>
  <si>
    <t>任命権者</t>
  </si>
  <si>
    <t>　</t>
  </si>
  <si>
    <t>団体戦</t>
  </si>
  <si>
    <t>任命権者</t>
  </si>
  <si>
    <t xml:space="preserve"> </t>
  </si>
  <si>
    <t>・Eメールの送信は岡山県中体連バドミントン専門部のHPより「お問い合わせ」から行ってください。</t>
  </si>
  <si>
    <t>例　県大会申込_石井中</t>
  </si>
  <si>
    <t>※　メールの送信の確認は，確認後，返信メールが自動的に送られてきます。</t>
  </si>
  <si>
    <t>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</si>
  <si>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</si>
  <si>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</si>
  <si>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岡山市立岡山中学校</t>
  </si>
  <si>
    <r>
      <t>　　kensyuukimoushikomi20　→　kensyuukimoushikomi20</t>
    </r>
    <r>
      <rPr>
        <sz val="11"/>
        <color indexed="10"/>
        <rFont val="ＭＳ Ｐゴシック"/>
        <family val="3"/>
      </rPr>
      <t>＿石井中</t>
    </r>
  </si>
  <si>
    <t>令和２年度　岡山県中学校秋季バドミントン大会
参加申込入力</t>
  </si>
  <si>
    <t>　＜注意点＞
　出場する選手については，本大会参加についての保護者の同意を得て参加申込を行うこと。また，申込を行ったことで，本大会プログラム作成及び成績上位者の報道発表並びにホームページにおける氏名，学校名，学年等の個人情報の記載について本人及び保護者の同意を得たものとする。</t>
  </si>
  <si>
    <t>　上記の生徒は，本大会参加についての保護者の同意を得ているので，参加を申し込みます。
　また，申込を行ったことで，本大会プログラム作成及び成績上位者の報道発表並びにホームページにおける氏名，学校名，学年等の個人情報の記載について本人及び保護者の同意を得たものとします。</t>
  </si>
  <si>
    <t>令和２年度　岡山県中学校秋季バドミントン大会</t>
  </si>
  <si>
    <t>令和２年度　岡山県中学校秋季バドミントン大会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</si>
</sst>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yyyy&quot;年&quot;m&quot;月&quot;d&quot;日&quot;"/>
  </numFmts>
  <fonts count="79">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9"/>
      <name val="MS P ゴシック"/>
      <family val="3"/>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10"/>
      <name val="HGS創英角ｺﾞｼｯｸUB"/>
      <family val="3"/>
    </font>
    <font>
      <sz val="12"/>
      <color indexed="10"/>
      <name val="HGS創英角ｺﾞｼｯｸUB"/>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2"/>
      <color rgb="FFFF0000"/>
      <name val="HGS創英角ｺﾞｼｯｸUB"/>
      <family val="3"/>
    </font>
    <font>
      <sz val="11"/>
      <color rgb="FFFF000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right/>
      <top style="medium">
        <color indexed="8"/>
      </top>
      <bottom style="thin">
        <color indexed="8"/>
      </bottom>
    </border>
    <border>
      <left/>
      <right style="thick">
        <color indexed="8"/>
      </right>
      <top style="medium">
        <color indexed="8"/>
      </top>
      <bottom style="thin">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medium"/>
      <top style="medium">
        <color indexed="8"/>
      </top>
      <bottom style="thin">
        <color indexed="8"/>
      </bottom>
    </border>
    <border>
      <left/>
      <right style="thin">
        <color indexed="8"/>
      </right>
      <top style="medium">
        <color indexed="8"/>
      </top>
      <bottom/>
    </border>
    <border>
      <left/>
      <right style="thin">
        <color indexed="8"/>
      </right>
      <top style="medium">
        <color indexed="8"/>
      </top>
      <bottom style="thin"/>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style="thin">
        <color indexed="8"/>
      </left>
      <right/>
      <top/>
      <bottom style="medium"/>
    </border>
    <border>
      <left style="thick">
        <color indexed="8"/>
      </left>
      <right/>
      <top style="thin">
        <color indexed="8"/>
      </top>
      <bottom/>
    </border>
    <border>
      <left style="thick">
        <color indexed="8"/>
      </left>
      <right/>
      <top/>
      <bottom/>
    </border>
    <border>
      <left/>
      <right style="thin">
        <color indexed="8"/>
      </right>
      <top/>
      <bottom/>
    </border>
    <border>
      <left style="thick">
        <color indexed="8"/>
      </left>
      <right/>
      <top/>
      <bottom style="medium">
        <color indexed="8"/>
      </bottom>
    </border>
    <border>
      <left/>
      <right/>
      <top/>
      <bottom style="medium">
        <color indexed="8"/>
      </bottom>
    </border>
    <border>
      <left/>
      <right style="thin">
        <color indexed="8"/>
      </right>
      <top/>
      <bottom style="medium">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style="thin">
        <color indexed="8"/>
      </left>
      <right/>
      <top/>
      <bottom style="thin">
        <color indexed="8"/>
      </bottom>
    </border>
    <border>
      <left>
        <color indexed="63"/>
      </left>
      <right style="medium">
        <color indexed="8"/>
      </right>
      <top>
        <color indexed="63"/>
      </top>
      <bottom style="thin">
        <color indexed="8"/>
      </bottom>
    </border>
    <border>
      <left/>
      <right/>
      <top/>
      <bottom style="thin">
        <color indexed="8"/>
      </bottom>
    </border>
    <border>
      <left style="thin">
        <color indexed="8"/>
      </left>
      <right style="thin">
        <color indexed="8"/>
      </right>
      <top/>
      <bottom style="thick">
        <color indexed="8"/>
      </bottom>
    </border>
    <border>
      <left/>
      <right style="thin">
        <color indexed="8"/>
      </right>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medium">
        <color indexed="8"/>
      </left>
      <right style="thick">
        <color indexed="8"/>
      </right>
      <top style="medium">
        <color indexed="8"/>
      </top>
      <bottom/>
    </border>
    <border>
      <left style="medium">
        <color indexed="8"/>
      </left>
      <right style="thick">
        <color indexed="8"/>
      </right>
      <top/>
      <bottom/>
    </border>
    <border>
      <left/>
      <right/>
      <top style="thin">
        <color indexed="8"/>
      </top>
      <bottom style="thin">
        <color indexed="8"/>
      </bottom>
    </border>
    <border>
      <left/>
      <right style="thick">
        <color indexed="8"/>
      </right>
      <top style="thin">
        <color indexed="8"/>
      </top>
      <bottom style="thin">
        <color indexed="8"/>
      </bottom>
    </border>
    <border>
      <left/>
      <right/>
      <top/>
      <bottom style="thick">
        <color indexed="8"/>
      </bottom>
    </border>
    <border>
      <left style="thick">
        <color indexed="8"/>
      </left>
      <right/>
      <top style="thick">
        <color indexed="8"/>
      </top>
      <bottom/>
    </border>
    <border>
      <left style="thin">
        <color indexed="8"/>
      </left>
      <right/>
      <top style="thick">
        <color indexed="8"/>
      </top>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right/>
      <top style="thin">
        <color indexed="8"/>
      </top>
      <bottom style="medium">
        <color indexed="8"/>
      </bottom>
    </border>
    <border>
      <left/>
      <right style="thick">
        <color indexed="8"/>
      </right>
      <top style="thin">
        <color indexed="8"/>
      </top>
      <bottom style="medium">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ck">
        <color indexed="8"/>
      </left>
      <right/>
      <top/>
      <bottom style="thin">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n">
        <color indexed="8"/>
      </left>
      <right style="thin">
        <color indexed="8"/>
      </right>
      <top style="medium">
        <color indexed="8"/>
      </top>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ck">
        <color indexed="8"/>
      </right>
      <top/>
      <bottom/>
    </border>
    <border>
      <left style="thin">
        <color indexed="8"/>
      </left>
      <right style="thick">
        <color indexed="8"/>
      </right>
      <top/>
      <bottom style="medium">
        <color indexed="8"/>
      </bottom>
    </border>
    <border>
      <left style="thin">
        <color indexed="8"/>
      </left>
      <right style="thick">
        <color indexed="8"/>
      </right>
      <top style="medium">
        <color indexed="8"/>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right/>
      <top style="thick">
        <color indexed="8"/>
      </top>
      <bottom/>
    </border>
    <border>
      <left style="medium">
        <color indexed="8"/>
      </left>
      <right/>
      <top/>
      <bottom style="thin">
        <color indexed="8"/>
      </bottom>
    </border>
    <border>
      <left style="thin">
        <color indexed="8"/>
      </left>
      <right style="thin">
        <color indexed="8"/>
      </right>
      <top/>
      <bottom/>
    </border>
    <border>
      <left style="medium">
        <color indexed="8"/>
      </left>
      <right/>
      <top style="medium">
        <color indexed="8"/>
      </top>
      <bottom/>
    </border>
    <border>
      <left style="thin">
        <color indexed="8"/>
      </left>
      <right style="thin">
        <color indexed="8"/>
      </right>
      <top/>
      <bottom style="medium">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style="thin">
        <color indexed="8"/>
      </left>
      <right style="medium">
        <color indexed="8"/>
      </right>
      <top/>
      <bottom style="medium">
        <color indexed="8"/>
      </bottom>
    </border>
    <border>
      <left style="thick">
        <color indexed="8"/>
      </left>
      <right style="thin">
        <color indexed="8"/>
      </right>
      <top/>
      <bottom/>
    </border>
    <border>
      <left/>
      <right/>
      <top style="hair"/>
      <bottom/>
    </border>
    <border>
      <left style="thin">
        <color indexed="8"/>
      </left>
      <right/>
      <top style="hair">
        <color indexed="8"/>
      </top>
      <bottom style="medium">
        <color indexed="8"/>
      </bottom>
    </border>
    <border>
      <left/>
      <right/>
      <top style="hair">
        <color indexed="8"/>
      </top>
      <bottom style="medium">
        <color indexed="8"/>
      </bottom>
    </border>
    <border>
      <left style="medium">
        <color indexed="8"/>
      </left>
      <right/>
      <top/>
      <bottom style="medium">
        <color indexed="8"/>
      </bottom>
    </border>
    <border>
      <left style="thin">
        <color indexed="8"/>
      </left>
      <right style="thick">
        <color indexed="8"/>
      </right>
      <top style="hair">
        <color indexed="8"/>
      </top>
      <bottom/>
    </border>
    <border>
      <left/>
      <right style="thick">
        <color indexed="8"/>
      </right>
      <top style="hair">
        <color indexed="8"/>
      </top>
      <bottom style="medium">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medium"/>
      <right/>
      <top style="thin">
        <color indexed="8"/>
      </top>
      <bottom/>
    </border>
    <border>
      <left style="thin">
        <color indexed="8"/>
      </left>
      <right/>
      <top style="medium"/>
      <bottom/>
    </border>
    <border>
      <left style="medium"/>
      <right/>
      <top style="medium">
        <color indexed="8"/>
      </top>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style="medium">
        <color indexed="8"/>
      </left>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top style="medium">
        <color indexed="8"/>
      </top>
      <bottom style="thin"/>
    </border>
    <border>
      <left style="thin">
        <color indexed="8"/>
      </left>
      <right/>
      <top style="medium">
        <color indexed="8"/>
      </top>
      <bottom style="thin"/>
    </border>
    <border>
      <left/>
      <right style="thin"/>
      <top style="medium">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style="medium">
        <color indexed="8"/>
      </top>
      <bottom>
        <color indexed="63"/>
      </bottom>
    </border>
    <border>
      <left style="medium">
        <color indexed="8"/>
      </left>
      <right/>
      <top style="thin"/>
      <bottom style="thin">
        <color indexed="8"/>
      </bottom>
    </border>
    <border>
      <left style="medium"/>
      <right style="medium"/>
      <top style="medium"/>
      <bottom/>
    </border>
    <border>
      <left style="medium"/>
      <right/>
      <top style="medium"/>
      <bottom style="thin"/>
    </border>
    <border>
      <left/>
      <right style="thin"/>
      <top style="medium"/>
      <bottom/>
    </border>
    <border>
      <left style="thin">
        <color indexed="8"/>
      </left>
      <right/>
      <top style="medium"/>
      <bottom style="medium">
        <color indexed="8"/>
      </bottom>
    </border>
    <border>
      <left/>
      <right/>
      <top style="medium"/>
      <bottom style="medium">
        <color indexed="8"/>
      </bottom>
    </border>
    <border>
      <left/>
      <right style="medium"/>
      <top style="medium"/>
      <bottom style="medium">
        <color indexed="8"/>
      </bottom>
    </border>
    <border>
      <left style="thin">
        <color indexed="8"/>
      </left>
      <right/>
      <top style="thick">
        <color indexed="8"/>
      </top>
      <bottom style="medium">
        <color indexed="8"/>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59" fillId="0" borderId="0">
      <alignment vertical="center"/>
      <protection/>
    </xf>
    <xf numFmtId="0" fontId="75" fillId="32" borderId="0" applyNumberFormat="0" applyBorder="0" applyAlignment="0" applyProtection="0"/>
  </cellStyleXfs>
  <cellXfs count="736">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3" fillId="33" borderId="0" xfId="0" applyFont="1" applyFill="1" applyBorder="1" applyAlignment="1">
      <alignment vertical="top" wrapText="1"/>
    </xf>
    <xf numFmtId="0" fontId="26" fillId="33" borderId="0" xfId="0" applyFont="1" applyFill="1" applyAlignment="1">
      <alignment/>
    </xf>
    <xf numFmtId="0" fontId="26" fillId="33" borderId="0" xfId="0" applyFont="1" applyFill="1" applyAlignment="1">
      <alignment horizontal="left" vertical="center"/>
    </xf>
    <xf numFmtId="0" fontId="26" fillId="33" borderId="0" xfId="0" applyFont="1" applyFill="1" applyBorder="1" applyAlignment="1">
      <alignment vertical="top" wrapText="1"/>
    </xf>
    <xf numFmtId="0" fontId="26" fillId="33" borderId="0" xfId="0" applyFont="1" applyFill="1" applyBorder="1" applyAlignment="1">
      <alignment horizontal="left" vertical="center" wrapText="1"/>
    </xf>
    <xf numFmtId="0" fontId="3"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15" fillId="34" borderId="66" xfId="0" applyFont="1" applyFill="1" applyBorder="1" applyAlignment="1" applyProtection="1">
      <alignment vertical="center"/>
      <protection/>
    </xf>
    <xf numFmtId="0" fontId="19" fillId="34" borderId="67" xfId="0" applyFont="1" applyFill="1" applyBorder="1" applyAlignment="1" applyProtection="1">
      <alignment horizontal="right" vertical="center"/>
      <protection/>
    </xf>
    <xf numFmtId="0" fontId="2" fillId="33" borderId="0" xfId="0" applyFont="1" applyFill="1" applyAlignment="1" applyProtection="1">
      <alignment vertical="center"/>
      <protection hidden="1"/>
    </xf>
    <xf numFmtId="0" fontId="2" fillId="33" borderId="68" xfId="0" applyFont="1" applyFill="1" applyBorder="1" applyAlignment="1" applyProtection="1">
      <alignment horizontal="right" vertical="center"/>
      <protection hidden="1"/>
    </xf>
    <xf numFmtId="176" fontId="2" fillId="33" borderId="69" xfId="0" applyNumberFormat="1" applyFont="1" applyFill="1" applyBorder="1" applyAlignment="1" applyProtection="1">
      <alignment horizontal="center" vertical="center"/>
      <protection hidden="1"/>
    </xf>
    <xf numFmtId="176" fontId="2" fillId="33" borderId="7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9"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71"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7" xfId="0" applyFont="1" applyBorder="1" applyAlignment="1" applyProtection="1">
      <alignment vertical="center"/>
      <protection hidden="1"/>
    </xf>
    <xf numFmtId="0" fontId="22" fillId="0" borderId="58"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8" xfId="0" applyFont="1" applyFill="1" applyBorder="1" applyAlignment="1" applyProtection="1">
      <alignment horizontal="center" vertical="center"/>
      <protection hidden="1"/>
    </xf>
    <xf numFmtId="0" fontId="18" fillId="34" borderId="80" xfId="0" applyFont="1" applyFill="1" applyBorder="1" applyAlignment="1" applyProtection="1">
      <alignment horizontal="center"/>
      <protection/>
    </xf>
    <xf numFmtId="0" fontId="76"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81"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4" xfId="0" applyFont="1" applyFill="1" applyBorder="1" applyAlignment="1" applyProtection="1">
      <alignment/>
      <protection/>
    </xf>
    <xf numFmtId="0" fontId="18" fillId="34" borderId="36"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4"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42" xfId="0" applyFont="1" applyFill="1" applyBorder="1" applyAlignment="1" applyProtection="1">
      <alignment/>
      <protection/>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68" xfId="0" applyFont="1" applyFill="1" applyBorder="1" applyAlignment="1" applyProtection="1">
      <alignment horizontal="center" vertical="center"/>
      <protection/>
    </xf>
    <xf numFmtId="0" fontId="27" fillId="34" borderId="0" xfId="0" applyFont="1" applyFill="1" applyAlignment="1">
      <alignment/>
    </xf>
    <xf numFmtId="0" fontId="18" fillId="34" borderId="89" xfId="0" applyFont="1" applyFill="1" applyBorder="1" applyAlignment="1" applyProtection="1">
      <alignment/>
      <protection/>
    </xf>
    <xf numFmtId="0" fontId="18" fillId="34" borderId="90"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91" xfId="0" applyFont="1" applyFill="1" applyBorder="1" applyAlignment="1" applyProtection="1">
      <alignment horizontal="center" vertical="center"/>
      <protection/>
    </xf>
    <xf numFmtId="0" fontId="18" fillId="34" borderId="92"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2"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6"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90" xfId="0" applyFont="1" applyFill="1" applyBorder="1" applyAlignment="1">
      <alignment/>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18" fillId="34" borderId="96" xfId="0" applyFont="1" applyFill="1" applyBorder="1" applyAlignment="1" applyProtection="1">
      <alignment/>
      <protection/>
    </xf>
    <xf numFmtId="0" fontId="18" fillId="34" borderId="97" xfId="0" applyFont="1" applyFill="1" applyBorder="1" applyAlignment="1" applyProtection="1">
      <alignment/>
      <protection/>
    </xf>
    <xf numFmtId="0" fontId="27" fillId="34" borderId="89" xfId="0" applyFont="1" applyFill="1" applyBorder="1" applyAlignment="1">
      <alignment horizontal="center" vertical="center"/>
    </xf>
    <xf numFmtId="0" fontId="27" fillId="34" borderId="75" xfId="0" applyFont="1" applyFill="1" applyBorder="1" applyAlignment="1">
      <alignment horizontal="center" vertical="center"/>
    </xf>
    <xf numFmtId="0" fontId="18" fillId="34" borderId="98"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8" xfId="0" applyFont="1" applyFill="1" applyBorder="1" applyAlignment="1" applyProtection="1">
      <alignment/>
      <protection/>
    </xf>
    <xf numFmtId="0" fontId="18" fillId="34" borderId="99"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100"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101" xfId="0" applyFont="1" applyFill="1" applyBorder="1" applyAlignment="1" applyProtection="1">
      <alignment horizontal="center" vertical="center"/>
      <protection/>
    </xf>
    <xf numFmtId="0" fontId="27" fillId="34" borderId="97"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protection/>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27" fillId="34" borderId="85" xfId="0" applyFont="1" applyFill="1" applyBorder="1" applyAlignment="1">
      <alignment horizontal="center" vertical="center"/>
    </xf>
    <xf numFmtId="0" fontId="18" fillId="34" borderId="106" xfId="0" applyFont="1" applyFill="1" applyBorder="1" applyAlignment="1" applyProtection="1">
      <alignment/>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4"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12" xfId="0" applyFont="1" applyFill="1" applyBorder="1" applyAlignment="1" applyProtection="1">
      <alignment horizontal="center" vertical="center"/>
      <protection/>
    </xf>
    <xf numFmtId="0" fontId="18" fillId="35" borderId="113" xfId="0" applyFont="1" applyFill="1" applyBorder="1" applyAlignment="1" applyProtection="1">
      <alignment horizontal="center" vertical="center"/>
      <protection/>
    </xf>
    <xf numFmtId="0" fontId="18" fillId="34" borderId="114"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4" borderId="115" xfId="0" applyFont="1" applyFill="1" applyBorder="1" applyAlignment="1" applyProtection="1">
      <alignment/>
      <protection/>
    </xf>
    <xf numFmtId="0" fontId="27" fillId="34" borderId="116" xfId="0" applyFont="1" applyFill="1" applyBorder="1" applyAlignment="1">
      <alignment horizontal="center" vertical="center"/>
    </xf>
    <xf numFmtId="0" fontId="27" fillId="34" borderId="117" xfId="0" applyFont="1" applyFill="1" applyBorder="1" applyAlignment="1">
      <alignment/>
    </xf>
    <xf numFmtId="0" fontId="18" fillId="34" borderId="118" xfId="0" applyFont="1" applyFill="1" applyBorder="1" applyAlignment="1" applyProtection="1">
      <alignment/>
      <protection/>
    </xf>
    <xf numFmtId="0" fontId="27" fillId="34" borderId="95" xfId="0" applyFont="1" applyFill="1" applyBorder="1" applyAlignment="1">
      <alignment/>
    </xf>
    <xf numFmtId="0" fontId="27" fillId="34" borderId="89" xfId="0" applyFont="1" applyFill="1" applyBorder="1" applyAlignment="1">
      <alignment/>
    </xf>
    <xf numFmtId="0" fontId="18" fillId="34" borderId="75"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17" xfId="0" applyFont="1" applyFill="1" applyBorder="1" applyAlignment="1" applyProtection="1">
      <alignment/>
      <protection/>
    </xf>
    <xf numFmtId="0" fontId="18" fillId="34" borderId="117" xfId="0" applyFont="1" applyFill="1" applyBorder="1" applyAlignment="1" applyProtection="1">
      <alignment horizontal="center" vertical="center"/>
      <protection/>
    </xf>
    <xf numFmtId="0" fontId="18" fillId="34" borderId="119" xfId="0" applyFont="1" applyFill="1" applyBorder="1" applyAlignment="1" applyProtection="1">
      <alignment/>
      <protection/>
    </xf>
    <xf numFmtId="0" fontId="27" fillId="34" borderId="81" xfId="0" applyFont="1" applyFill="1" applyBorder="1" applyAlignment="1">
      <alignment horizontal="center" vertical="center"/>
    </xf>
    <xf numFmtId="0" fontId="27" fillId="34" borderId="120" xfId="0" applyFont="1" applyFill="1" applyBorder="1" applyAlignment="1">
      <alignment/>
    </xf>
    <xf numFmtId="0" fontId="18" fillId="34" borderId="120" xfId="0" applyFont="1" applyFill="1" applyBorder="1" applyAlignment="1" applyProtection="1">
      <alignment/>
      <protection/>
    </xf>
    <xf numFmtId="0" fontId="18" fillId="34" borderId="120" xfId="0" applyFont="1" applyFill="1" applyBorder="1" applyAlignment="1" applyProtection="1">
      <alignment horizontal="center" vertical="center"/>
      <protection/>
    </xf>
    <xf numFmtId="0" fontId="18" fillId="34" borderId="79"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4" xfId="0" applyFont="1" applyFill="1" applyBorder="1" applyAlignment="1" applyProtection="1">
      <alignment/>
      <protection/>
    </xf>
    <xf numFmtId="0" fontId="18" fillId="34" borderId="125" xfId="0" applyFont="1" applyFill="1" applyBorder="1" applyAlignment="1" applyProtection="1">
      <alignment horizontal="center" vertical="center"/>
      <protection/>
    </xf>
    <xf numFmtId="0" fontId="27" fillId="34" borderId="126" xfId="0" applyFont="1" applyFill="1" applyBorder="1" applyAlignment="1">
      <alignment/>
    </xf>
    <xf numFmtId="0" fontId="27" fillId="34" borderId="127" xfId="0" applyFont="1" applyFill="1" applyBorder="1" applyAlignment="1">
      <alignment horizontal="center" vertical="center"/>
    </xf>
    <xf numFmtId="0" fontId="27" fillId="34" borderId="128" xfId="0" applyFont="1" applyFill="1" applyBorder="1" applyAlignment="1">
      <alignment horizontal="center" vertical="center"/>
    </xf>
    <xf numFmtId="0" fontId="27" fillId="34" borderId="129" xfId="0" applyFont="1" applyFill="1" applyBorder="1" applyAlignment="1">
      <alignment horizontal="center" vertical="center"/>
    </xf>
    <xf numFmtId="0" fontId="27" fillId="34" borderId="130" xfId="0" applyFont="1" applyFill="1" applyBorder="1" applyAlignment="1">
      <alignment/>
    </xf>
    <xf numFmtId="0" fontId="18" fillId="34" borderId="131" xfId="0" applyFont="1" applyFill="1" applyBorder="1" applyAlignment="1" applyProtection="1">
      <alignment/>
      <protection/>
    </xf>
    <xf numFmtId="0" fontId="27" fillId="34" borderId="123" xfId="0" applyFont="1" applyFill="1" applyBorder="1" applyAlignment="1">
      <alignment/>
    </xf>
    <xf numFmtId="0" fontId="27" fillId="34" borderId="124" xfId="0" applyFont="1" applyFill="1" applyBorder="1" applyAlignment="1">
      <alignment horizontal="center" vertical="center"/>
    </xf>
    <xf numFmtId="0" fontId="27" fillId="34" borderId="124" xfId="0" applyFont="1" applyFill="1" applyBorder="1" applyAlignment="1">
      <alignment/>
    </xf>
    <xf numFmtId="0" fontId="18" fillId="34" borderId="132" xfId="0" applyFont="1" applyFill="1" applyBorder="1" applyAlignment="1" applyProtection="1">
      <alignment/>
      <protection/>
    </xf>
    <xf numFmtId="0" fontId="18" fillId="34" borderId="125" xfId="0" applyFont="1" applyFill="1" applyBorder="1" applyAlignment="1" applyProtection="1">
      <alignment/>
      <protection/>
    </xf>
    <xf numFmtId="0" fontId="18" fillId="34" borderId="130" xfId="0" applyFont="1" applyFill="1" applyBorder="1" applyAlignment="1" applyProtection="1">
      <alignment/>
      <protection/>
    </xf>
    <xf numFmtId="0" fontId="18" fillId="34" borderId="130"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7" fillId="0" borderId="0" xfId="0" applyFont="1" applyFill="1" applyAlignment="1" applyProtection="1">
      <alignment/>
      <protection/>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3"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96"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19" fillId="34" borderId="135" xfId="0" applyFont="1" applyFill="1" applyBorder="1" applyAlignment="1" applyProtection="1">
      <alignment horizontal="right" vertical="center"/>
      <protection/>
    </xf>
    <xf numFmtId="0" fontId="5" fillId="0" borderId="30" xfId="0" applyFont="1" applyFill="1" applyBorder="1" applyAlignment="1" applyProtection="1">
      <alignment horizontal="center" vertical="center"/>
      <protection locked="0"/>
    </xf>
    <xf numFmtId="0" fontId="5" fillId="0" borderId="136" xfId="0" applyFont="1" applyBorder="1" applyAlignment="1" applyProtection="1">
      <alignment vertical="center"/>
      <protection hidden="1"/>
    </xf>
    <xf numFmtId="0" fontId="5" fillId="0" borderId="137" xfId="0" applyFont="1" applyBorder="1" applyAlignment="1" applyProtection="1">
      <alignment vertical="center"/>
      <protection hidden="1"/>
    </xf>
    <xf numFmtId="0" fontId="14" fillId="33" borderId="0" xfId="0" applyFont="1" applyFill="1" applyAlignment="1">
      <alignment horizontal="left" vertical="center"/>
    </xf>
    <xf numFmtId="0" fontId="77" fillId="33" borderId="0" xfId="0" applyFont="1" applyFill="1" applyAlignment="1">
      <alignment horizontal="left" vertical="center"/>
    </xf>
    <xf numFmtId="0" fontId="2" fillId="33" borderId="0" xfId="0" applyFont="1" applyFill="1" applyBorder="1" applyAlignment="1">
      <alignment horizontal="left" vertical="center" wrapText="1"/>
    </xf>
    <xf numFmtId="0" fontId="2" fillId="33" borderId="0" xfId="0" applyFont="1" applyFill="1" applyAlignment="1">
      <alignment horizontal="left" vertical="center" wrapText="1"/>
    </xf>
    <xf numFmtId="0" fontId="26" fillId="33" borderId="0" xfId="0" applyFont="1" applyFill="1" applyBorder="1" applyAlignment="1">
      <alignment horizontal="left" vertical="center" wrapText="1"/>
    </xf>
    <xf numFmtId="0" fontId="78" fillId="33" borderId="0" xfId="0" applyFont="1" applyFill="1" applyAlignment="1">
      <alignment horizontal="left" vertical="center"/>
    </xf>
    <xf numFmtId="0" fontId="3" fillId="33" borderId="0" xfId="0" applyFont="1" applyFill="1" applyAlignment="1">
      <alignment horizontal="center" vertical="center" wrapText="1"/>
    </xf>
    <xf numFmtId="0" fontId="2"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14" fillId="33" borderId="0" xfId="0" applyFont="1" applyFill="1" applyAlignment="1">
      <alignment horizontal="center" vertical="center"/>
    </xf>
    <xf numFmtId="0" fontId="30" fillId="33" borderId="0" xfId="0" applyFont="1" applyFill="1" applyAlignment="1">
      <alignment horizontal="center" vertical="center"/>
    </xf>
    <xf numFmtId="0" fontId="3" fillId="33" borderId="0" xfId="0" applyFont="1" applyFill="1" applyAlignment="1">
      <alignment horizontal="left" wrapText="1"/>
    </xf>
    <xf numFmtId="0" fontId="26" fillId="33" borderId="0" xfId="0" applyFont="1" applyFill="1" applyAlignment="1">
      <alignment horizontal="left" vertical="center"/>
    </xf>
    <xf numFmtId="0" fontId="2" fillId="33" borderId="0" xfId="0" applyFont="1" applyFill="1" applyBorder="1" applyAlignment="1">
      <alignment horizontal="center" vertical="center" wrapText="1"/>
    </xf>
    <xf numFmtId="0" fontId="18" fillId="34" borderId="101" xfId="0" applyFont="1" applyFill="1" applyBorder="1" applyAlignment="1" applyProtection="1">
      <alignment horizontal="center"/>
      <protection/>
    </xf>
    <xf numFmtId="0" fontId="18" fillId="34" borderId="96"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8" xfId="0" applyFont="1" applyFill="1" applyBorder="1" applyAlignment="1" applyProtection="1">
      <alignment horizontal="center" vertical="center"/>
      <protection hidden="1"/>
    </xf>
    <xf numFmtId="0" fontId="19" fillId="0" borderId="139" xfId="0" applyFont="1" applyFill="1" applyBorder="1" applyAlignment="1" applyProtection="1">
      <alignment horizontal="center" vertical="center"/>
      <protection hidden="1" locked="0"/>
    </xf>
    <xf numFmtId="0" fontId="19" fillId="0" borderId="140" xfId="0" applyFont="1" applyFill="1" applyBorder="1" applyAlignment="1" applyProtection="1">
      <alignment horizontal="center" vertical="center"/>
      <protection hidden="1" locked="0"/>
    </xf>
    <xf numFmtId="0" fontId="5" fillId="34" borderId="141" xfId="0" applyFont="1" applyFill="1" applyBorder="1" applyAlignment="1" applyProtection="1">
      <alignment horizontal="center" vertical="center"/>
      <protection/>
    </xf>
    <xf numFmtId="0" fontId="5" fillId="34" borderId="142" xfId="0" applyFont="1" applyFill="1" applyBorder="1" applyAlignment="1" applyProtection="1">
      <alignment horizontal="center" vertical="center"/>
      <protection/>
    </xf>
    <xf numFmtId="0" fontId="20" fillId="0" borderId="142" xfId="0" applyFont="1" applyFill="1" applyBorder="1" applyAlignment="1" applyProtection="1">
      <alignment horizontal="center" vertical="center"/>
      <protection locked="0"/>
    </xf>
    <xf numFmtId="0" fontId="20" fillId="0" borderId="143" xfId="0" applyFont="1" applyFill="1" applyBorder="1" applyAlignment="1" applyProtection="1">
      <alignment horizontal="center" vertical="center"/>
      <protection locked="0"/>
    </xf>
    <xf numFmtId="186" fontId="18" fillId="33" borderId="144" xfId="0" applyNumberFormat="1" applyFont="1" applyFill="1" applyBorder="1" applyAlignment="1" applyProtection="1">
      <alignment horizontal="center" vertical="center"/>
      <protection/>
    </xf>
    <xf numFmtId="186" fontId="18" fillId="33" borderId="145" xfId="0" applyNumberFormat="1" applyFont="1" applyFill="1" applyBorder="1" applyAlignment="1" applyProtection="1">
      <alignment horizontal="center" vertical="center"/>
      <protection/>
    </xf>
    <xf numFmtId="186" fontId="18" fillId="33" borderId="146" xfId="0" applyNumberFormat="1" applyFont="1" applyFill="1" applyBorder="1" applyAlignment="1" applyProtection="1">
      <alignment horizontal="center" vertical="center"/>
      <protection/>
    </xf>
    <xf numFmtId="0" fontId="19" fillId="33" borderId="147" xfId="0" applyFont="1" applyFill="1" applyBorder="1" applyAlignment="1" applyProtection="1">
      <alignment horizontal="distributed" vertical="center"/>
      <protection/>
    </xf>
    <xf numFmtId="0" fontId="19" fillId="33" borderId="148" xfId="0" applyFont="1" applyFill="1" applyBorder="1" applyAlignment="1" applyProtection="1">
      <alignment horizontal="distributed" vertical="center"/>
      <protection/>
    </xf>
    <xf numFmtId="0" fontId="18" fillId="33" borderId="149" xfId="0" applyFont="1" applyFill="1" applyBorder="1" applyAlignment="1" applyProtection="1">
      <alignment horizontal="center" vertical="center"/>
      <protection/>
    </xf>
    <xf numFmtId="0" fontId="18" fillId="33" borderId="66" xfId="0" applyFont="1" applyFill="1" applyBorder="1" applyAlignment="1" applyProtection="1">
      <alignment horizontal="center" vertical="center"/>
      <protection/>
    </xf>
    <xf numFmtId="0" fontId="18" fillId="33" borderId="67"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50" xfId="0" applyFont="1" applyFill="1" applyBorder="1" applyAlignment="1" applyProtection="1">
      <alignment horizontal="center" vertical="center"/>
      <protection hidden="1" locked="0"/>
    </xf>
    <xf numFmtId="0" fontId="19" fillId="0" borderId="151" xfId="0" applyFont="1" applyFill="1" applyBorder="1" applyAlignment="1" applyProtection="1">
      <alignment horizontal="center" vertical="center"/>
      <protection hidden="1" locked="0"/>
    </xf>
    <xf numFmtId="0" fontId="5" fillId="34" borderId="69" xfId="0" applyFont="1" applyFill="1" applyBorder="1" applyAlignment="1" applyProtection="1">
      <alignment horizontal="distributed" vertical="center"/>
      <protection/>
    </xf>
    <xf numFmtId="0" fontId="5" fillId="34" borderId="134" xfId="0" applyFont="1" applyFill="1" applyBorder="1" applyAlignment="1" applyProtection="1">
      <alignment horizontal="distributed" vertical="center"/>
      <protection/>
    </xf>
    <xf numFmtId="0" fontId="5" fillId="34" borderId="152" xfId="0" applyFont="1" applyFill="1" applyBorder="1" applyAlignment="1" applyProtection="1">
      <alignment horizontal="distributed" vertical="center"/>
      <protection/>
    </xf>
    <xf numFmtId="0" fontId="5" fillId="0" borderId="152" xfId="0" applyFont="1" applyFill="1" applyBorder="1" applyAlignment="1" applyProtection="1">
      <alignment horizontal="center" vertical="center"/>
      <protection locked="0"/>
    </xf>
    <xf numFmtId="0" fontId="5" fillId="0" borderId="134"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19" fillId="34" borderId="153"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54"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55" xfId="0" applyFont="1" applyFill="1" applyBorder="1" applyAlignment="1" applyProtection="1">
      <alignment horizontal="center" vertical="distributed" textRotation="255"/>
      <protection/>
    </xf>
    <xf numFmtId="0" fontId="19" fillId="34" borderId="156" xfId="0" applyFont="1" applyFill="1" applyBorder="1" applyAlignment="1" applyProtection="1">
      <alignment horizontal="center" vertical="distributed" textRotation="255"/>
      <protection/>
    </xf>
    <xf numFmtId="0" fontId="19" fillId="34" borderId="157"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5" fillId="34" borderId="159" xfId="0" applyFont="1" applyFill="1" applyBorder="1" applyAlignment="1" applyProtection="1">
      <alignment horizontal="distributed" vertical="center"/>
      <protection/>
    </xf>
    <xf numFmtId="0" fontId="5" fillId="34" borderId="160" xfId="0" applyFont="1" applyFill="1" applyBorder="1" applyAlignment="1" applyProtection="1">
      <alignment horizontal="distributed" vertical="center"/>
      <protection/>
    </xf>
    <xf numFmtId="0" fontId="5" fillId="34" borderId="161" xfId="0" applyFont="1" applyFill="1" applyBorder="1" applyAlignment="1" applyProtection="1">
      <alignment horizontal="distributed" vertical="center"/>
      <protection/>
    </xf>
    <xf numFmtId="0" fontId="5" fillId="0" borderId="161" xfId="0" applyFont="1" applyFill="1" applyBorder="1" applyAlignment="1" applyProtection="1">
      <alignment horizontal="center" vertical="center"/>
      <protection locked="0"/>
    </xf>
    <xf numFmtId="0" fontId="5" fillId="0" borderId="160" xfId="0" applyFont="1" applyFill="1" applyBorder="1" applyAlignment="1" applyProtection="1">
      <alignment horizontal="center" vertical="center"/>
      <protection locked="0"/>
    </xf>
    <xf numFmtId="0" fontId="19" fillId="34" borderId="25" xfId="0" applyFont="1" applyFill="1" applyBorder="1" applyAlignment="1" applyProtection="1">
      <alignment horizontal="center" vertical="center"/>
      <protection/>
    </xf>
    <xf numFmtId="0" fontId="19" fillId="34" borderId="162" xfId="0" applyFont="1" applyFill="1" applyBorder="1" applyAlignment="1" applyProtection="1">
      <alignment horizontal="center" vertical="center"/>
      <protection/>
    </xf>
    <xf numFmtId="0" fontId="19" fillId="34" borderId="163" xfId="0" applyFont="1" applyFill="1" applyBorder="1" applyAlignment="1" applyProtection="1">
      <alignment horizontal="center" vertical="center"/>
      <protection/>
    </xf>
    <xf numFmtId="0" fontId="19" fillId="34" borderId="164" xfId="0" applyFont="1" applyFill="1" applyBorder="1" applyAlignment="1" applyProtection="1">
      <alignment horizontal="center" vertical="center"/>
      <protection/>
    </xf>
    <xf numFmtId="0" fontId="18" fillId="34" borderId="74" xfId="0" applyFont="1" applyFill="1" applyBorder="1" applyAlignment="1" applyProtection="1">
      <alignment horizontal="center"/>
      <protection/>
    </xf>
    <xf numFmtId="0" fontId="18" fillId="34" borderId="90" xfId="0" applyFont="1" applyFill="1" applyBorder="1" applyAlignment="1" applyProtection="1">
      <alignment horizontal="center"/>
      <protection/>
    </xf>
    <xf numFmtId="0" fontId="21" fillId="34" borderId="48" xfId="0" applyFont="1" applyFill="1" applyBorder="1" applyAlignment="1" applyProtection="1">
      <alignment horizontal="center" vertical="center"/>
      <protection hidden="1" locked="0"/>
    </xf>
    <xf numFmtId="0" fontId="21" fillId="34" borderId="165" xfId="0" applyFont="1" applyFill="1" applyBorder="1" applyAlignment="1" applyProtection="1">
      <alignment horizontal="center" vertical="center"/>
      <protection hidden="1" locked="0"/>
    </xf>
    <xf numFmtId="0" fontId="19" fillId="0" borderId="166" xfId="0" applyFont="1" applyFill="1" applyBorder="1" applyAlignment="1" applyProtection="1">
      <alignment horizontal="center" vertical="center"/>
      <protection hidden="1" locked="0"/>
    </xf>
    <xf numFmtId="0" fontId="19" fillId="34" borderId="167" xfId="0" applyFont="1" applyFill="1" applyBorder="1" applyAlignment="1" applyProtection="1">
      <alignment horizontal="center" vertical="center"/>
      <protection hidden="1"/>
    </xf>
    <xf numFmtId="0" fontId="19" fillId="0" borderId="168" xfId="0" applyFont="1" applyFill="1" applyBorder="1" applyAlignment="1" applyProtection="1">
      <alignment horizontal="center" vertical="center"/>
      <protection hidden="1" locked="0"/>
    </xf>
    <xf numFmtId="0" fontId="19" fillId="0" borderId="169" xfId="0" applyFont="1" applyFill="1" applyBorder="1" applyAlignment="1" applyProtection="1">
      <alignment horizontal="center" vertical="center"/>
      <protection hidden="1" locked="0"/>
    </xf>
    <xf numFmtId="0" fontId="5" fillId="0" borderId="170" xfId="0" applyFont="1" applyFill="1" applyBorder="1" applyAlignment="1" applyProtection="1">
      <alignment horizontal="center" vertical="center"/>
      <protection hidden="1" locked="0"/>
    </xf>
    <xf numFmtId="0" fontId="5" fillId="0" borderId="171" xfId="0" applyFont="1" applyFill="1" applyBorder="1" applyAlignment="1" applyProtection="1">
      <alignment horizontal="center" vertical="center"/>
      <protection hidden="1" locked="0"/>
    </xf>
    <xf numFmtId="0" fontId="5" fillId="0" borderId="172" xfId="0" applyFont="1" applyFill="1" applyBorder="1" applyAlignment="1" applyProtection="1">
      <alignment horizontal="center" vertical="center"/>
      <protection hidden="1" locked="0"/>
    </xf>
    <xf numFmtId="0" fontId="5" fillId="0" borderId="173"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21" fillId="37" borderId="48" xfId="0" applyFont="1" applyFill="1" applyBorder="1" applyAlignment="1" applyProtection="1">
      <alignment horizontal="center" vertical="center"/>
      <protection hidden="1" locked="0"/>
    </xf>
    <xf numFmtId="0" fontId="21" fillId="37" borderId="165" xfId="0" applyFont="1" applyFill="1" applyBorder="1" applyAlignment="1" applyProtection="1">
      <alignment horizontal="center" vertical="center"/>
      <protection hidden="1" locked="0"/>
    </xf>
    <xf numFmtId="0" fontId="19" fillId="33" borderId="153"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74" xfId="0" applyFont="1" applyFill="1" applyBorder="1" applyAlignment="1" applyProtection="1">
      <alignment horizontal="center" vertical="center"/>
      <protection/>
    </xf>
    <xf numFmtId="0" fontId="19" fillId="33" borderId="175" xfId="0" applyFont="1" applyFill="1" applyBorder="1" applyAlignment="1" applyProtection="1">
      <alignment horizontal="center" vertical="center"/>
      <protection/>
    </xf>
    <xf numFmtId="0" fontId="5" fillId="33" borderId="176" xfId="0" applyFont="1" applyFill="1" applyBorder="1" applyAlignment="1" applyProtection="1">
      <alignment horizontal="center" vertical="center"/>
      <protection/>
    </xf>
    <xf numFmtId="0" fontId="19" fillId="33" borderId="177" xfId="0" applyFont="1" applyFill="1" applyBorder="1" applyAlignment="1" applyProtection="1">
      <alignment horizontal="distributed" vertical="center"/>
      <protection/>
    </xf>
    <xf numFmtId="0" fontId="19" fillId="33" borderId="178" xfId="0" applyFont="1" applyFill="1" applyBorder="1" applyAlignment="1" applyProtection="1">
      <alignment horizontal="distributed" vertical="center"/>
      <protection/>
    </xf>
    <xf numFmtId="0" fontId="19" fillId="33" borderId="12" xfId="0" applyFont="1" applyFill="1" applyBorder="1" applyAlignment="1" applyProtection="1">
      <alignment horizontal="center" vertical="center"/>
      <protection/>
    </xf>
    <xf numFmtId="0" fontId="19" fillId="33" borderId="169" xfId="0" applyFont="1" applyFill="1" applyBorder="1" applyAlignment="1" applyProtection="1">
      <alignment horizontal="center" vertical="center"/>
      <protection/>
    </xf>
    <xf numFmtId="0" fontId="19" fillId="33" borderId="179" xfId="0" applyFont="1" applyFill="1" applyBorder="1" applyAlignment="1" applyProtection="1">
      <alignment horizontal="center" vertical="center"/>
      <protection/>
    </xf>
    <xf numFmtId="0" fontId="19" fillId="33" borderId="180" xfId="0" applyFont="1" applyFill="1" applyBorder="1" applyAlignment="1" applyProtection="1">
      <alignment horizontal="center" vertical="center"/>
      <protection/>
    </xf>
    <xf numFmtId="0" fontId="19" fillId="33" borderId="148"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56" xfId="0" applyFont="1" applyFill="1" applyBorder="1" applyAlignment="1" applyProtection="1">
      <alignment horizontal="center" vertical="center"/>
      <protection/>
    </xf>
    <xf numFmtId="0" fontId="19" fillId="33" borderId="157"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183"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5" fillId="0" borderId="185" xfId="0" applyFont="1" applyFill="1" applyBorder="1" applyAlignment="1" applyProtection="1">
      <alignment horizontal="center" vertical="center"/>
      <protection hidden="1" locked="0"/>
    </xf>
    <xf numFmtId="0" fontId="5" fillId="0" borderId="186" xfId="0" applyFont="1" applyFill="1" applyBorder="1" applyAlignment="1" applyProtection="1">
      <alignment horizontal="center" vertical="center"/>
      <protection hidden="1" locked="0"/>
    </xf>
    <xf numFmtId="0" fontId="5" fillId="34" borderId="153" xfId="0" applyFont="1" applyFill="1" applyBorder="1" applyAlignment="1" applyProtection="1">
      <alignment horizontal="center" vertical="center"/>
      <protection hidden="1" locked="0"/>
    </xf>
    <xf numFmtId="0" fontId="5" fillId="34" borderId="187" xfId="0" applyFont="1" applyFill="1" applyBorder="1" applyAlignment="1" applyProtection="1">
      <alignment horizontal="center" vertical="center"/>
      <protection hidden="1" locked="0"/>
    </xf>
    <xf numFmtId="0" fontId="19" fillId="33" borderId="188" xfId="0" applyFont="1" applyFill="1" applyBorder="1" applyAlignment="1" applyProtection="1">
      <alignment horizontal="center" vertical="distributed" textRotation="255"/>
      <protection/>
    </xf>
    <xf numFmtId="0" fontId="19" fillId="33" borderId="189" xfId="0" applyFont="1" applyFill="1" applyBorder="1" applyAlignment="1" applyProtection="1">
      <alignment horizontal="center" vertical="distributed" textRotation="255"/>
      <protection/>
    </xf>
    <xf numFmtId="0" fontId="19" fillId="33" borderId="190" xfId="0" applyFont="1" applyFill="1" applyBorder="1" applyAlignment="1" applyProtection="1">
      <alignment horizontal="center" vertical="distributed" textRotation="255"/>
      <protection/>
    </xf>
    <xf numFmtId="0" fontId="19" fillId="0" borderId="191" xfId="0" applyFont="1" applyFill="1" applyBorder="1" applyAlignment="1" applyProtection="1">
      <alignment horizontal="center" vertical="center"/>
      <protection hidden="1" locked="0"/>
    </xf>
    <xf numFmtId="0" fontId="5" fillId="34" borderId="192" xfId="0" applyFont="1" applyFill="1" applyBorder="1" applyAlignment="1" applyProtection="1">
      <alignment horizontal="center" vertical="center"/>
      <protection/>
    </xf>
    <xf numFmtId="0" fontId="5" fillId="34" borderId="66" xfId="0" applyFont="1" applyFill="1" applyBorder="1" applyAlignment="1" applyProtection="1">
      <alignment horizontal="center" vertical="center"/>
      <protection/>
    </xf>
    <xf numFmtId="0" fontId="5" fillId="34" borderId="193" xfId="0" applyFont="1" applyFill="1" applyBorder="1" applyAlignment="1" applyProtection="1">
      <alignment horizontal="center" vertical="center"/>
      <protection/>
    </xf>
    <xf numFmtId="0" fontId="35" fillId="0" borderId="194" xfId="0" applyFont="1" applyFill="1" applyBorder="1" applyAlignment="1" applyProtection="1">
      <alignment horizontal="center" vertical="center"/>
      <protection locked="0"/>
    </xf>
    <xf numFmtId="0" fontId="35" fillId="0" borderId="183" xfId="0" applyFont="1" applyFill="1" applyBorder="1" applyAlignment="1" applyProtection="1">
      <alignment horizontal="center" vertical="center"/>
      <protection locked="0"/>
    </xf>
    <xf numFmtId="0" fontId="35" fillId="0" borderId="195"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21" fillId="37" borderId="28" xfId="0" applyFont="1" applyFill="1" applyBorder="1" applyAlignment="1" applyProtection="1">
      <alignment horizontal="center" vertical="center"/>
      <protection hidden="1" locked="0"/>
    </xf>
    <xf numFmtId="0" fontId="19" fillId="34" borderId="196" xfId="0" applyFont="1" applyFill="1" applyBorder="1" applyAlignment="1" applyProtection="1">
      <alignment horizontal="center" vertical="distributed" textRotation="255"/>
      <protection/>
    </xf>
    <xf numFmtId="0" fontId="19" fillId="34" borderId="197"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5" fillId="34" borderId="154" xfId="0" applyFont="1" applyFill="1" applyBorder="1" applyAlignment="1" applyProtection="1">
      <alignment horizontal="center" vertical="center"/>
      <protection hidden="1" locked="0"/>
    </xf>
    <xf numFmtId="0" fontId="19" fillId="34" borderId="136" xfId="0" applyFont="1" applyFill="1" applyBorder="1" applyAlignment="1" applyProtection="1">
      <alignment horizontal="center" vertical="center"/>
      <protection hidden="1"/>
    </xf>
    <xf numFmtId="0" fontId="5" fillId="0" borderId="198" xfId="0" applyFont="1" applyFill="1" applyBorder="1" applyAlignment="1" applyProtection="1">
      <alignment horizontal="center" vertical="center"/>
      <protection hidden="1" locked="0"/>
    </xf>
    <xf numFmtId="0" fontId="5" fillId="0" borderId="196" xfId="0" applyFont="1" applyFill="1" applyBorder="1" applyAlignment="1" applyProtection="1">
      <alignment horizontal="center" vertical="center"/>
      <protection hidden="1" locked="0"/>
    </xf>
    <xf numFmtId="0" fontId="5" fillId="34" borderId="147" xfId="0" applyFont="1" applyFill="1" applyBorder="1" applyAlignment="1" applyProtection="1">
      <alignment horizontal="center" vertical="center"/>
      <protection hidden="1" locked="0"/>
    </xf>
    <xf numFmtId="0" fontId="5" fillId="0" borderId="199" xfId="0" applyFont="1" applyFill="1" applyBorder="1" applyAlignment="1" applyProtection="1">
      <alignment horizontal="center" vertical="center"/>
      <protection hidden="1" locked="0"/>
    </xf>
    <xf numFmtId="0" fontId="5" fillId="34" borderId="200" xfId="0" applyFont="1" applyFill="1" applyBorder="1" applyAlignment="1" applyProtection="1">
      <alignment horizontal="center" vertical="center"/>
      <protection hidden="1" locked="0"/>
    </xf>
    <xf numFmtId="0" fontId="19" fillId="0" borderId="201" xfId="0" applyFont="1" applyFill="1" applyBorder="1" applyAlignment="1" applyProtection="1">
      <alignment horizontal="center" vertical="center"/>
      <protection hidden="1" locked="0"/>
    </xf>
    <xf numFmtId="0" fontId="21" fillId="34" borderId="176" xfId="0" applyFont="1" applyFill="1" applyBorder="1" applyAlignment="1" applyProtection="1">
      <alignment horizontal="center" vertical="center"/>
      <protection hidden="1" locked="0"/>
    </xf>
    <xf numFmtId="0" fontId="4" fillId="34" borderId="147" xfId="0" applyFont="1" applyFill="1" applyBorder="1" applyAlignment="1" applyProtection="1">
      <alignment horizontal="center" vertical="center"/>
      <protection hidden="1"/>
    </xf>
    <xf numFmtId="0" fontId="4" fillId="34" borderId="154" xfId="0" applyFont="1" applyFill="1" applyBorder="1" applyAlignment="1" applyProtection="1">
      <alignment horizontal="center" vertical="center"/>
      <protection hidden="1"/>
    </xf>
    <xf numFmtId="0" fontId="4" fillId="34" borderId="153" xfId="0" applyFont="1" applyFill="1" applyBorder="1" applyAlignment="1" applyProtection="1">
      <alignment horizontal="center" vertical="center"/>
      <protection hidden="1"/>
    </xf>
    <xf numFmtId="0" fontId="4" fillId="34" borderId="187" xfId="0" applyFont="1" applyFill="1" applyBorder="1" applyAlignment="1" applyProtection="1">
      <alignment horizontal="center" vertical="center"/>
      <protection hidden="1"/>
    </xf>
    <xf numFmtId="0" fontId="4" fillId="34" borderId="48" xfId="0" applyFont="1" applyFill="1" applyBorder="1" applyAlignment="1" applyProtection="1">
      <alignment horizontal="center" vertical="center"/>
      <protection hidden="1" locked="0"/>
    </xf>
    <xf numFmtId="0" fontId="4" fillId="34" borderId="165" xfId="0" applyFont="1" applyFill="1" applyBorder="1" applyAlignment="1" applyProtection="1">
      <alignment horizontal="center" vertical="center"/>
      <protection hidden="1" locked="0"/>
    </xf>
    <xf numFmtId="0" fontId="21" fillId="34" borderId="51" xfId="0" applyFont="1" applyFill="1" applyBorder="1" applyAlignment="1" applyProtection="1">
      <alignment horizontal="center" vertical="center"/>
      <protection hidden="1" locked="0"/>
    </xf>
    <xf numFmtId="0" fontId="21" fillId="34" borderId="167" xfId="0" applyFont="1" applyFill="1" applyBorder="1" applyAlignment="1" applyProtection="1">
      <alignment horizontal="center" vertical="center"/>
      <protection hidden="1" locked="0"/>
    </xf>
    <xf numFmtId="0" fontId="5" fillId="0" borderId="202" xfId="0" applyFont="1" applyFill="1" applyBorder="1" applyAlignment="1" applyProtection="1">
      <alignment horizontal="center" vertical="center"/>
      <protection hidden="1" locked="0"/>
    </xf>
    <xf numFmtId="0" fontId="21" fillId="34" borderId="138"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4" borderId="177" xfId="0" applyFont="1" applyFill="1" applyBorder="1" applyAlignment="1" applyProtection="1">
      <alignment horizontal="distributed" vertical="center"/>
      <protection/>
    </xf>
    <xf numFmtId="0" fontId="5" fillId="34" borderId="203" xfId="0" applyFont="1" applyFill="1" applyBorder="1" applyAlignment="1" applyProtection="1">
      <alignment horizontal="distributed" vertical="center"/>
      <protection/>
    </xf>
    <xf numFmtId="0" fontId="5" fillId="34" borderId="178" xfId="0" applyFont="1" applyFill="1" applyBorder="1" applyAlignment="1" applyProtection="1">
      <alignment horizontal="distributed" vertical="center"/>
      <protection/>
    </xf>
    <xf numFmtId="0" fontId="5" fillId="34" borderId="153" xfId="0" applyFont="1" applyFill="1" applyBorder="1" applyAlignment="1" applyProtection="1">
      <alignment horizontal="distributed" vertical="center"/>
      <protection/>
    </xf>
    <xf numFmtId="0" fontId="5" fillId="34" borderId="48" xfId="0" applyFont="1" applyFill="1" applyBorder="1" applyAlignment="1" applyProtection="1">
      <alignment horizontal="distributed" vertical="center"/>
      <protection/>
    </xf>
    <xf numFmtId="0" fontId="5" fillId="34" borderId="25" xfId="0" applyFont="1" applyFill="1" applyBorder="1" applyAlignment="1" applyProtection="1">
      <alignment horizontal="distributed" vertical="center"/>
      <protection/>
    </xf>
    <xf numFmtId="0" fontId="4" fillId="34" borderId="21" xfId="0" applyFont="1" applyFill="1" applyBorder="1" applyAlignment="1" applyProtection="1">
      <alignment horizontal="center" vertical="center"/>
      <protection/>
    </xf>
    <xf numFmtId="0" fontId="4" fillId="34" borderId="204"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54"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55" xfId="0" applyFont="1" applyFill="1" applyBorder="1" applyAlignment="1" applyProtection="1">
      <alignment horizontal="center" vertical="center"/>
      <protection/>
    </xf>
    <xf numFmtId="0" fontId="15" fillId="34" borderId="156" xfId="0" applyFont="1" applyFill="1" applyBorder="1" applyAlignment="1" applyProtection="1">
      <alignment horizontal="center" vertical="center"/>
      <protection/>
    </xf>
    <xf numFmtId="0" fontId="15" fillId="34" borderId="157" xfId="0" applyFont="1" applyFill="1" applyBorder="1" applyAlignment="1" applyProtection="1">
      <alignment horizontal="center" vertical="center"/>
      <protection/>
    </xf>
    <xf numFmtId="0" fontId="15" fillId="34" borderId="158"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36" xfId="0" applyFont="1" applyFill="1" applyBorder="1" applyAlignment="1" applyProtection="1">
      <alignment horizontal="center" vertical="center"/>
      <protection hidden="1" locked="0"/>
    </xf>
    <xf numFmtId="0" fontId="5" fillId="33" borderId="191" xfId="0" applyFont="1" applyFill="1" applyBorder="1" applyAlignment="1" applyProtection="1">
      <alignment horizontal="center" vertical="center"/>
      <protection/>
    </xf>
    <xf numFmtId="0" fontId="5" fillId="33" borderId="205" xfId="0" applyFont="1" applyFill="1" applyBorder="1" applyAlignment="1" applyProtection="1">
      <alignment horizontal="center" vertical="center"/>
      <protection/>
    </xf>
    <xf numFmtId="0" fontId="4" fillId="34" borderId="206"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19" fillId="33" borderId="192" xfId="0" applyFont="1" applyFill="1" applyBorder="1" applyAlignment="1" applyProtection="1">
      <alignment horizontal="center" vertical="center"/>
      <protection/>
    </xf>
    <xf numFmtId="0" fontId="19" fillId="33" borderId="66" xfId="0" applyFont="1" applyFill="1" applyBorder="1" applyAlignment="1" applyProtection="1">
      <alignment horizontal="center" vertical="center"/>
      <protection/>
    </xf>
    <xf numFmtId="0" fontId="19" fillId="33" borderId="193" xfId="0" applyFont="1" applyFill="1" applyBorder="1" applyAlignment="1" applyProtection="1">
      <alignment horizontal="center" vertical="center"/>
      <protection/>
    </xf>
    <xf numFmtId="0" fontId="19" fillId="33" borderId="139" xfId="0" applyFont="1" applyFill="1" applyBorder="1" applyAlignment="1" applyProtection="1">
      <alignment horizontal="center" vertical="center"/>
      <protection/>
    </xf>
    <xf numFmtId="0" fontId="19" fillId="33" borderId="207" xfId="0" applyFont="1" applyFill="1" applyBorder="1" applyAlignment="1" applyProtection="1">
      <alignment horizontal="center" vertical="center"/>
      <protection/>
    </xf>
    <xf numFmtId="0" fontId="19" fillId="33" borderId="154" xfId="0" applyFont="1" applyFill="1" applyBorder="1" applyAlignment="1" applyProtection="1">
      <alignment horizontal="center" vertical="distributed" textRotation="255"/>
      <protection/>
    </xf>
    <xf numFmtId="0" fontId="19" fillId="33" borderId="156" xfId="0" applyFont="1" applyFill="1" applyBorder="1" applyAlignment="1" applyProtection="1">
      <alignment horizontal="center" vertical="distributed" textRotation="255"/>
      <protection/>
    </xf>
    <xf numFmtId="0" fontId="19" fillId="33" borderId="208" xfId="0" applyFont="1" applyFill="1" applyBorder="1" applyAlignment="1" applyProtection="1">
      <alignment horizontal="center" vertical="center"/>
      <protection/>
    </xf>
    <xf numFmtId="0" fontId="19" fillId="33" borderId="209" xfId="0" applyFont="1" applyFill="1" applyBorder="1" applyAlignment="1" applyProtection="1">
      <alignment horizontal="center" vertical="center"/>
      <protection/>
    </xf>
    <xf numFmtId="0" fontId="19" fillId="33" borderId="210" xfId="0" applyFont="1" applyFill="1" applyBorder="1" applyAlignment="1" applyProtection="1">
      <alignment horizontal="center" vertical="center"/>
      <protection/>
    </xf>
    <xf numFmtId="0" fontId="19" fillId="33" borderId="150" xfId="0" applyFont="1" applyFill="1" applyBorder="1" applyAlignment="1" applyProtection="1">
      <alignment horizontal="center" vertical="center"/>
      <protection/>
    </xf>
    <xf numFmtId="0" fontId="19" fillId="33" borderId="211" xfId="0" applyFont="1" applyFill="1" applyBorder="1" applyAlignment="1" applyProtection="1">
      <alignment horizontal="center" vertical="center"/>
      <protection/>
    </xf>
    <xf numFmtId="0" fontId="5" fillId="33" borderId="179" xfId="0" applyFont="1" applyFill="1" applyBorder="1" applyAlignment="1" applyProtection="1">
      <alignment horizontal="center" vertical="center"/>
      <protection/>
    </xf>
    <xf numFmtId="0" fontId="5" fillId="33" borderId="212" xfId="0" applyFont="1" applyFill="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33" borderId="169" xfId="0" applyFont="1" applyFill="1" applyBorder="1" applyAlignment="1" applyProtection="1">
      <alignment horizontal="center" vertical="center"/>
      <protection/>
    </xf>
    <xf numFmtId="0" fontId="19" fillId="34" borderId="188" xfId="0" applyFont="1" applyFill="1" applyBorder="1" applyAlignment="1" applyProtection="1">
      <alignment horizontal="center" vertical="distributed" textRotation="255"/>
      <protection/>
    </xf>
    <xf numFmtId="0" fontId="19" fillId="34" borderId="189" xfId="0" applyFont="1" applyFill="1" applyBorder="1" applyAlignment="1" applyProtection="1">
      <alignment horizontal="center" vertical="distributed" textRotation="255"/>
      <protection/>
    </xf>
    <xf numFmtId="0" fontId="19" fillId="34" borderId="190" xfId="0" applyFont="1" applyFill="1" applyBorder="1" applyAlignment="1" applyProtection="1">
      <alignment horizontal="center" vertical="distributed" textRotation="255"/>
      <protection/>
    </xf>
    <xf numFmtId="0" fontId="5" fillId="34" borderId="208" xfId="0" applyFont="1" applyFill="1" applyBorder="1" applyAlignment="1" applyProtection="1">
      <alignment horizontal="center"/>
      <protection/>
    </xf>
    <xf numFmtId="0" fontId="5" fillId="34" borderId="209" xfId="0" applyFont="1" applyFill="1" applyBorder="1" applyAlignment="1" applyProtection="1">
      <alignment horizontal="center"/>
      <protection/>
    </xf>
    <xf numFmtId="0" fontId="5" fillId="34" borderId="210" xfId="0" applyFont="1" applyFill="1" applyBorder="1" applyAlignment="1" applyProtection="1">
      <alignment horizontal="center"/>
      <protection/>
    </xf>
    <xf numFmtId="0" fontId="5" fillId="36" borderId="213" xfId="0" applyFont="1" applyFill="1" applyBorder="1" applyAlignment="1" applyProtection="1">
      <alignment horizontal="center" vertical="center"/>
      <protection/>
    </xf>
    <xf numFmtId="0" fontId="19" fillId="34" borderId="150" xfId="0" applyFont="1" applyFill="1" applyBorder="1" applyAlignment="1" applyProtection="1">
      <alignment horizontal="center" vertical="center"/>
      <protection/>
    </xf>
    <xf numFmtId="0" fontId="19" fillId="34" borderId="211" xfId="0" applyFont="1" applyFill="1" applyBorder="1" applyAlignment="1" applyProtection="1">
      <alignment horizontal="center" vertical="center"/>
      <protection/>
    </xf>
    <xf numFmtId="0" fontId="19" fillId="34" borderId="139" xfId="0" applyFont="1" applyFill="1" applyBorder="1" applyAlignment="1" applyProtection="1">
      <alignment horizontal="center" vertical="center"/>
      <protection/>
    </xf>
    <xf numFmtId="0" fontId="19" fillId="34" borderId="207"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47"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48" xfId="0" applyFont="1" applyFill="1" applyBorder="1" applyAlignment="1" applyProtection="1">
      <alignment horizontal="distributed" vertical="center"/>
      <protection/>
    </xf>
    <xf numFmtId="0" fontId="19" fillId="34" borderId="214" xfId="0" applyFont="1" applyFill="1" applyBorder="1" applyAlignment="1" applyProtection="1">
      <alignment horizontal="center" vertical="center"/>
      <protection/>
    </xf>
    <xf numFmtId="0" fontId="19" fillId="34" borderId="215" xfId="0" applyFont="1" applyFill="1" applyBorder="1" applyAlignment="1" applyProtection="1">
      <alignment horizontal="center" vertical="center"/>
      <protection/>
    </xf>
    <xf numFmtId="0" fontId="15" fillId="0" borderId="149"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4" fillId="34" borderId="216" xfId="0" applyFont="1" applyFill="1" applyBorder="1" applyAlignment="1" applyProtection="1">
      <alignment horizontal="center" vertical="center"/>
      <protection/>
    </xf>
    <xf numFmtId="0" fontId="4" fillId="34" borderId="176" xfId="0" applyFont="1" applyFill="1" applyBorder="1" applyAlignment="1" applyProtection="1">
      <alignment horizontal="center" vertical="center"/>
      <protection hidden="1" locked="0"/>
    </xf>
    <xf numFmtId="0" fontId="4" fillId="34" borderId="200" xfId="0" applyFont="1" applyFill="1" applyBorder="1" applyAlignment="1" applyProtection="1">
      <alignment horizontal="center" vertical="center"/>
      <protection hidden="1"/>
    </xf>
    <xf numFmtId="0" fontId="4" fillId="33" borderId="179" xfId="0" applyFont="1" applyFill="1" applyBorder="1" applyAlignment="1" applyProtection="1">
      <alignment horizontal="center" vertical="center"/>
      <protection/>
    </xf>
    <xf numFmtId="0" fontId="4" fillId="33" borderId="212" xfId="0" applyFont="1" applyFill="1" applyBorder="1" applyAlignment="1" applyProtection="1">
      <alignment horizontal="center" vertical="center"/>
      <protection/>
    </xf>
    <xf numFmtId="0" fontId="18" fillId="33" borderId="64" xfId="0" applyFont="1" applyFill="1" applyBorder="1" applyAlignment="1" applyProtection="1">
      <alignment horizontal="center" vertical="center"/>
      <protection/>
    </xf>
    <xf numFmtId="0" fontId="18" fillId="33" borderId="217" xfId="0" applyFont="1" applyFill="1" applyBorder="1" applyAlignment="1" applyProtection="1">
      <alignment horizontal="center" vertical="center"/>
      <protection/>
    </xf>
    <xf numFmtId="0" fontId="19" fillId="33" borderId="194"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9" fillId="33" borderId="214" xfId="0" applyFont="1" applyFill="1" applyBorder="1" applyAlignment="1" applyProtection="1">
      <alignment horizontal="center" vertical="center"/>
      <protection/>
    </xf>
    <xf numFmtId="0" fontId="19" fillId="33" borderId="215" xfId="0" applyFont="1" applyFill="1" applyBorder="1" applyAlignment="1" applyProtection="1">
      <alignment horizontal="center" vertical="center"/>
      <protection/>
    </xf>
    <xf numFmtId="0" fontId="19" fillId="33" borderId="218" xfId="0" applyFont="1" applyFill="1" applyBorder="1" applyAlignment="1" applyProtection="1">
      <alignment horizontal="center" vertical="center"/>
      <protection/>
    </xf>
    <xf numFmtId="0" fontId="5" fillId="33" borderId="172" xfId="0" applyFont="1" applyFill="1" applyBorder="1" applyAlignment="1" applyProtection="1">
      <alignment horizontal="center" vertical="center"/>
      <protection/>
    </xf>
    <xf numFmtId="0" fontId="5" fillId="33" borderId="173" xfId="0" applyFont="1" applyFill="1" applyBorder="1" applyAlignment="1" applyProtection="1">
      <alignment horizontal="center" vertical="center"/>
      <protection/>
    </xf>
    <xf numFmtId="0" fontId="18" fillId="33" borderId="148" xfId="0" applyFont="1" applyFill="1" applyBorder="1" applyAlignment="1" applyProtection="1">
      <alignment horizontal="center" vertical="center"/>
      <protection/>
    </xf>
    <xf numFmtId="0" fontId="18" fillId="33" borderId="198"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217" xfId="0" applyFont="1" applyFill="1" applyBorder="1" applyAlignment="1" applyProtection="1">
      <alignment horizontal="center" vertical="center"/>
      <protection/>
    </xf>
    <xf numFmtId="0" fontId="17" fillId="33" borderId="148" xfId="0" applyFont="1" applyFill="1" applyBorder="1" applyAlignment="1" applyProtection="1">
      <alignment horizontal="center" vertical="center"/>
      <protection/>
    </xf>
    <xf numFmtId="0" fontId="17" fillId="33" borderId="198" xfId="0" applyFont="1" applyFill="1" applyBorder="1" applyAlignment="1" applyProtection="1">
      <alignment horizontal="center" vertical="center"/>
      <protection/>
    </xf>
    <xf numFmtId="0" fontId="5" fillId="34" borderId="219" xfId="0" applyFont="1" applyFill="1" applyBorder="1" applyAlignment="1" applyProtection="1">
      <alignment horizontal="center" vertical="center"/>
      <protection/>
    </xf>
    <xf numFmtId="0" fontId="5" fillId="34" borderId="220" xfId="0" applyFont="1" applyFill="1" applyBorder="1" applyAlignment="1" applyProtection="1">
      <alignment horizontal="center" vertical="center"/>
      <protection/>
    </xf>
    <xf numFmtId="0" fontId="5" fillId="0" borderId="220" xfId="0" applyFont="1" applyFill="1" applyBorder="1" applyAlignment="1" applyProtection="1">
      <alignment horizontal="center" vertical="center"/>
      <protection locked="0"/>
    </xf>
    <xf numFmtId="0" fontId="5" fillId="0" borderId="221" xfId="0" applyFont="1" applyFill="1" applyBorder="1" applyAlignment="1" applyProtection="1">
      <alignment horizontal="center" vertical="center"/>
      <protection locked="0"/>
    </xf>
    <xf numFmtId="0" fontId="19" fillId="34" borderId="139" xfId="0" applyFont="1" applyFill="1" applyBorder="1" applyAlignment="1" applyProtection="1">
      <alignment horizontal="center" vertical="center"/>
      <protection hidden="1" locked="0"/>
    </xf>
    <xf numFmtId="0" fontId="19" fillId="34" borderId="166" xfId="0" applyFont="1" applyFill="1" applyBorder="1" applyAlignment="1" applyProtection="1">
      <alignment horizontal="center" vertical="center"/>
      <protection hidden="1" locked="0"/>
    </xf>
    <xf numFmtId="0" fontId="19" fillId="34" borderId="140" xfId="0" applyFont="1" applyFill="1" applyBorder="1" applyAlignment="1" applyProtection="1">
      <alignment horizontal="center" vertical="center"/>
      <protection hidden="1" locked="0"/>
    </xf>
    <xf numFmtId="0" fontId="21" fillId="0" borderId="48" xfId="0" applyFont="1" applyFill="1" applyBorder="1" applyAlignment="1" applyProtection="1">
      <alignment horizontal="center" vertical="center"/>
      <protection hidden="1" locked="0"/>
    </xf>
    <xf numFmtId="0" fontId="21" fillId="0" borderId="165" xfId="0" applyFont="1" applyFill="1" applyBorder="1" applyAlignment="1" applyProtection="1">
      <alignment horizontal="center" vertical="center"/>
      <protection hidden="1" locked="0"/>
    </xf>
    <xf numFmtId="0" fontId="5" fillId="34" borderId="222" xfId="0" applyFont="1" applyFill="1" applyBorder="1" applyAlignment="1" applyProtection="1">
      <alignment horizontal="distributed" vertical="center"/>
      <protection/>
    </xf>
    <xf numFmtId="0" fontId="5" fillId="0" borderId="163" xfId="0" applyFont="1" applyFill="1" applyBorder="1" applyAlignment="1" applyProtection="1">
      <alignment horizontal="center" vertical="center"/>
      <protection locked="0"/>
    </xf>
    <xf numFmtId="0" fontId="5" fillId="0" borderId="165"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hidden="1" locked="0"/>
    </xf>
    <xf numFmtId="0" fontId="5" fillId="34" borderId="133" xfId="0" applyFont="1" applyFill="1" applyBorder="1" applyAlignment="1" applyProtection="1">
      <alignment horizontal="distributed" vertical="center"/>
      <protection/>
    </xf>
    <xf numFmtId="0" fontId="5" fillId="34" borderId="73" xfId="0" applyFont="1" applyFill="1" applyBorder="1" applyAlignment="1" applyProtection="1">
      <alignment horizontal="distributed" vertical="center"/>
      <protection/>
    </xf>
    <xf numFmtId="0" fontId="5" fillId="34" borderId="223" xfId="0" applyFont="1" applyFill="1" applyBorder="1" applyAlignment="1" applyProtection="1">
      <alignment horizontal="distributed" vertical="center"/>
      <protection/>
    </xf>
    <xf numFmtId="0" fontId="5" fillId="34" borderId="224" xfId="0" applyFont="1" applyFill="1" applyBorder="1" applyAlignment="1" applyProtection="1">
      <alignment horizontal="distributed" vertical="center"/>
      <protection/>
    </xf>
    <xf numFmtId="0" fontId="5" fillId="0" borderId="225"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20" fillId="0" borderId="227"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20" fillId="0" borderId="227" xfId="0" applyFont="1" applyBorder="1" applyAlignment="1" applyProtection="1">
      <alignment horizontal="right" vertical="center"/>
      <protection hidden="1"/>
    </xf>
    <xf numFmtId="0" fontId="20" fillId="0" borderId="228" xfId="0" applyFont="1" applyBorder="1" applyAlignment="1" applyProtection="1">
      <alignment horizontal="right" vertical="center"/>
      <protection hidden="1"/>
    </xf>
    <xf numFmtId="0" fontId="5" fillId="0" borderId="0" xfId="0" applyFont="1" applyAlignment="1" applyProtection="1">
      <alignment horizontal="center"/>
      <protection hidden="1"/>
    </xf>
    <xf numFmtId="0" fontId="20" fillId="0" borderId="22" xfId="0" applyFont="1" applyBorder="1" applyAlignment="1" applyProtection="1">
      <alignment horizontal="center" vertical="center"/>
      <protection hidden="1"/>
    </xf>
    <xf numFmtId="0" fontId="20" fillId="0" borderId="174"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8"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83"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148"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4"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83" xfId="0" applyFont="1" applyBorder="1" applyAlignment="1" applyProtection="1">
      <alignment horizontal="center" vertical="center"/>
      <protection hidden="1"/>
    </xf>
    <xf numFmtId="0" fontId="5" fillId="0" borderId="0" xfId="0" applyFont="1" applyAlignment="1" applyProtection="1">
      <alignment horizontal="right"/>
      <protection hidden="1"/>
    </xf>
    <xf numFmtId="0" fontId="20" fillId="0" borderId="19" xfId="0" applyFont="1" applyBorder="1" applyAlignment="1" applyProtection="1">
      <alignment horizontal="center" vertical="center"/>
      <protection hidden="1"/>
    </xf>
    <xf numFmtId="0" fontId="20" fillId="0" borderId="183"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15" fillId="0" borderId="227"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32" xfId="0" applyFont="1" applyBorder="1" applyAlignment="1" applyProtection="1">
      <alignment horizontal="center" vertical="center"/>
      <protection hidden="1"/>
    </xf>
    <xf numFmtId="0" fontId="5" fillId="0" borderId="228"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148" xfId="0" applyFont="1" applyBorder="1" applyAlignment="1" applyProtection="1">
      <alignment horizontal="center" vertical="center"/>
      <protection hidden="1"/>
    </xf>
    <xf numFmtId="0" fontId="5" fillId="0" borderId="233" xfId="0" applyFont="1" applyBorder="1" applyAlignment="1" applyProtection="1">
      <alignment horizontal="center" vertical="center"/>
      <protection hidden="1"/>
    </xf>
    <xf numFmtId="0" fontId="5" fillId="0" borderId="163" xfId="0" applyFont="1" applyBorder="1" applyAlignment="1" applyProtection="1">
      <alignment horizontal="center" vertical="center"/>
      <protection hidden="1"/>
    </xf>
    <xf numFmtId="0" fontId="5" fillId="0" borderId="164"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5" fillId="0" borderId="227" xfId="0" applyFont="1" applyBorder="1" applyAlignment="1" applyProtection="1">
      <alignment horizontal="distributed" vertical="center"/>
      <protection hidden="1"/>
    </xf>
    <xf numFmtId="0" fontId="5" fillId="0" borderId="16" xfId="0" applyFont="1" applyBorder="1" applyAlignment="1" applyProtection="1">
      <alignment horizontal="center" vertical="center"/>
      <protection hidden="1"/>
    </xf>
    <xf numFmtId="0" fontId="5" fillId="0" borderId="234" xfId="0" applyFont="1" applyBorder="1" applyAlignment="1" applyProtection="1">
      <alignment horizontal="distributed" vertical="center"/>
      <protection hidden="1"/>
    </xf>
    <xf numFmtId="0" fontId="5" fillId="0" borderId="235" xfId="0" applyFont="1" applyBorder="1" applyAlignment="1" applyProtection="1">
      <alignment horizontal="distributed" vertical="center"/>
      <protection hidden="1"/>
    </xf>
    <xf numFmtId="0" fontId="15" fillId="0" borderId="228" xfId="0" applyFont="1" applyBorder="1" applyAlignment="1" applyProtection="1">
      <alignment horizontal="left" vertical="center"/>
      <protection hidden="1"/>
    </xf>
    <xf numFmtId="0" fontId="5" fillId="0" borderId="235" xfId="0" applyFont="1" applyBorder="1" applyAlignment="1" applyProtection="1">
      <alignment horizontal="center" vertical="center"/>
      <protection hidden="1"/>
    </xf>
    <xf numFmtId="0" fontId="5" fillId="0" borderId="236" xfId="0" applyFont="1" applyBorder="1" applyAlignment="1" applyProtection="1">
      <alignment horizontal="center" vertical="center"/>
      <protection hidden="1"/>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165" xfId="0" applyFont="1" applyBorder="1" applyAlignment="1" applyProtection="1">
      <alignment horizontal="center" vertical="center"/>
      <protection hidden="1"/>
    </xf>
    <xf numFmtId="0" fontId="5" fillId="0" borderId="167" xfId="0" applyFont="1" applyBorder="1" applyAlignment="1" applyProtection="1">
      <alignment horizontal="center" vertical="center"/>
      <protection hidden="1"/>
    </xf>
    <xf numFmtId="0" fontId="5" fillId="0" borderId="0" xfId="0" applyFont="1" applyAlignment="1" applyProtection="1">
      <alignment horizontal="right"/>
      <protection hidden="1"/>
    </xf>
    <xf numFmtId="0" fontId="5" fillId="0" borderId="0" xfId="0" applyFont="1" applyAlignment="1" applyProtection="1">
      <alignment horizontal="left"/>
      <protection hidden="1"/>
    </xf>
    <xf numFmtId="0" fontId="20" fillId="0" borderId="22" xfId="0" applyFont="1" applyBorder="1" applyAlignment="1" applyProtection="1">
      <alignment horizontal="center" vertical="center"/>
      <protection hidden="1"/>
    </xf>
    <xf numFmtId="0" fontId="20" fillId="0" borderId="174" xfId="0" applyFont="1" applyBorder="1" applyAlignment="1" applyProtection="1">
      <alignment horizontal="center" vertical="center"/>
      <protection hidden="1"/>
    </xf>
    <xf numFmtId="0" fontId="20" fillId="0" borderId="230"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183"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25" xfId="0" applyFont="1" applyBorder="1" applyAlignment="1" applyProtection="1">
      <alignment horizontal="center" vertical="center"/>
      <protection hidden="1"/>
    </xf>
    <xf numFmtId="0" fontId="5" fillId="0" borderId="226" xfId="0" applyFont="1" applyBorder="1" applyAlignment="1" applyProtection="1">
      <alignment horizontal="center" vertical="center"/>
      <protection hidden="1"/>
    </xf>
    <xf numFmtId="0" fontId="20" fillId="0" borderId="227" xfId="0" applyFont="1" applyBorder="1" applyAlignment="1" applyProtection="1">
      <alignment horizontal="center" vertical="center"/>
      <protection hidden="1"/>
    </xf>
    <xf numFmtId="0" fontId="20" fillId="0" borderId="228" xfId="0" applyFont="1" applyBorder="1" applyAlignment="1" applyProtection="1">
      <alignment horizontal="center" vertical="center"/>
      <protection hidden="1"/>
    </xf>
    <xf numFmtId="0" fontId="20" fillId="0" borderId="229"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5" fillId="0" borderId="237" xfId="0" applyFont="1" applyBorder="1" applyAlignment="1" applyProtection="1">
      <alignment horizontal="center" vertical="center"/>
      <protection hidden="1"/>
    </xf>
    <xf numFmtId="0" fontId="5" fillId="0" borderId="238" xfId="0" applyFont="1" applyBorder="1" applyAlignment="1" applyProtection="1">
      <alignment horizontal="center" vertical="center"/>
      <protection hidden="1"/>
    </xf>
    <xf numFmtId="0" fontId="5" fillId="0" borderId="239" xfId="0" applyFont="1" applyBorder="1" applyAlignment="1" applyProtection="1">
      <alignment horizontal="center" vertical="center"/>
      <protection hidden="1"/>
    </xf>
    <xf numFmtId="0" fontId="5" fillId="0" borderId="148" xfId="0" applyFont="1" applyBorder="1" applyAlignment="1" applyProtection="1">
      <alignment horizontal="center" vertical="center"/>
      <protection hidden="1"/>
    </xf>
    <xf numFmtId="0" fontId="5" fillId="0" borderId="24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8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center" indent="1"/>
      <protection hidden="1"/>
    </xf>
    <xf numFmtId="0" fontId="5" fillId="0" borderId="232" xfId="0" applyFont="1" applyBorder="1" applyAlignment="1" applyProtection="1">
      <alignment horizontal="center" vertical="center"/>
      <protection hidden="1"/>
    </xf>
    <xf numFmtId="0" fontId="5" fillId="0" borderId="228" xfId="0" applyFont="1" applyBorder="1" applyAlignment="1" applyProtection="1">
      <alignment horizontal="center" vertical="center"/>
      <protection hidden="1"/>
    </xf>
    <xf numFmtId="0" fontId="15" fillId="0" borderId="227" xfId="0" applyFont="1" applyBorder="1" applyAlignment="1" applyProtection="1">
      <alignment horizontal="center" vertical="center"/>
      <protection hidden="1"/>
    </xf>
    <xf numFmtId="0" fontId="15" fillId="0" borderId="228"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Fill="1" applyAlignment="1" applyProtection="1">
      <alignment horizontal="center" vertical="center" wrapText="1"/>
      <protection/>
    </xf>
    <xf numFmtId="0" fontId="8" fillId="0" borderId="0" xfId="0" applyFont="1" applyAlignment="1" applyProtection="1">
      <alignment horizontal="center" vertical="center"/>
      <protection hidden="1"/>
    </xf>
    <xf numFmtId="0" fontId="5" fillId="0" borderId="232" xfId="0" applyFont="1" applyBorder="1" applyAlignment="1" applyProtection="1">
      <alignment horizontal="distributed" vertical="center"/>
      <protection hidden="1"/>
    </xf>
    <xf numFmtId="0" fontId="5" fillId="0" borderId="227" xfId="0" applyFont="1" applyBorder="1" applyAlignment="1" applyProtection="1">
      <alignment horizontal="distributed" vertical="center"/>
      <protection hidden="1"/>
    </xf>
    <xf numFmtId="0" fontId="20" fillId="0" borderId="227" xfId="0" applyFont="1" applyBorder="1" applyAlignment="1" applyProtection="1">
      <alignment horizontal="right" vertical="center"/>
      <protection hidden="1"/>
    </xf>
    <xf numFmtId="0" fontId="20" fillId="0" borderId="228" xfId="0" applyFont="1" applyBorder="1" applyAlignment="1" applyProtection="1">
      <alignment horizontal="right" vertical="center"/>
      <protection hidden="1"/>
    </xf>
    <xf numFmtId="0" fontId="15" fillId="0" borderId="228" xfId="0" applyFont="1" applyBorder="1" applyAlignment="1" applyProtection="1">
      <alignment horizontal="left" vertical="center"/>
      <protection hidden="1"/>
    </xf>
    <xf numFmtId="0" fontId="5" fillId="0" borderId="16"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183" xfId="0" applyFont="1" applyBorder="1" applyAlignment="1" applyProtection="1">
      <alignment horizontal="center" vertical="center"/>
      <protection hidden="1"/>
    </xf>
    <xf numFmtId="0" fontId="5" fillId="0" borderId="241" xfId="0" applyFont="1" applyBorder="1" applyAlignment="1" applyProtection="1">
      <alignment horizontal="distributed" vertical="center"/>
      <protection hidden="1"/>
    </xf>
    <xf numFmtId="0" fontId="5" fillId="0" borderId="237" xfId="0" applyFont="1" applyBorder="1" applyAlignment="1" applyProtection="1">
      <alignment horizontal="distributed" vertical="center"/>
      <protection hidden="1"/>
    </xf>
    <xf numFmtId="0" fontId="5" fillId="0" borderId="233" xfId="0" applyFont="1" applyBorder="1" applyAlignment="1" applyProtection="1">
      <alignment horizontal="center" vertical="center"/>
      <protection hidden="1"/>
    </xf>
    <xf numFmtId="0" fontId="5" fillId="0" borderId="163" xfId="0" applyFont="1" applyBorder="1" applyAlignment="1" applyProtection="1">
      <alignment horizontal="center" vertical="center"/>
      <protection hidden="1"/>
    </xf>
    <xf numFmtId="0" fontId="5" fillId="0" borderId="164" xfId="0" applyFont="1" applyBorder="1" applyAlignment="1" applyProtection="1">
      <alignment horizontal="center" vertical="center"/>
      <protection hidden="1"/>
    </xf>
    <xf numFmtId="0" fontId="5" fillId="0" borderId="206" xfId="0" applyFont="1" applyBorder="1" applyAlignment="1" applyProtection="1">
      <alignment horizontal="distributed" vertical="center"/>
      <protection hidden="1"/>
    </xf>
    <xf numFmtId="0" fontId="5" fillId="0" borderId="148" xfId="0" applyFont="1" applyBorder="1" applyAlignment="1" applyProtection="1">
      <alignment horizontal="distributed" vertical="center"/>
      <protection hidden="1"/>
    </xf>
    <xf numFmtId="0" fontId="20" fillId="0" borderId="12" xfId="0" applyFont="1" applyBorder="1" applyAlignment="1" applyProtection="1">
      <alignment horizontal="center" vertical="center"/>
      <protection hidden="1"/>
    </xf>
    <xf numFmtId="0" fontId="5" fillId="0" borderId="148" xfId="0" applyFont="1" applyBorder="1" applyAlignment="1" applyProtection="1">
      <alignment horizontal="center" vertical="distributed" textRotation="255"/>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2"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42"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3"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6" xfId="0" applyFont="1" applyFill="1" applyBorder="1" applyAlignment="1" applyProtection="1">
      <alignment horizontal="center" vertical="center"/>
      <protection hidden="1"/>
    </xf>
    <xf numFmtId="0" fontId="2" fillId="33" borderId="133" xfId="0" applyFont="1" applyFill="1" applyBorder="1" applyAlignment="1" applyProtection="1">
      <alignment horizontal="center" vertical="center"/>
      <protection hidden="1"/>
    </xf>
    <xf numFmtId="0" fontId="2" fillId="33" borderId="73"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133" xfId="0" applyFont="1" applyFill="1" applyBorder="1" applyAlignment="1" applyProtection="1">
      <alignment horizontal="center" vertical="center"/>
      <protection hidden="1"/>
    </xf>
    <xf numFmtId="0" fontId="22" fillId="33" borderId="73"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3"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2" xfId="0" applyFont="1" applyFill="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244"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243" xfId="0" applyFont="1" applyBorder="1" applyAlignment="1" applyProtection="1">
      <alignment horizontal="center" vertical="center"/>
      <protection hidden="1"/>
    </xf>
    <xf numFmtId="0" fontId="3" fillId="0" borderId="84"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9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184" fontId="5" fillId="0" borderId="245" xfId="0" applyNumberFormat="1" applyFont="1" applyFill="1" applyBorder="1" applyAlignment="1" applyProtection="1">
      <alignment horizontal="center" vertical="center"/>
      <protection locked="0"/>
    </xf>
    <xf numFmtId="184" fontId="5" fillId="0" borderId="246" xfId="0" applyNumberFormat="1" applyFont="1" applyFill="1" applyBorder="1" applyAlignment="1" applyProtection="1">
      <alignment horizontal="center" vertical="center"/>
      <protection locked="0"/>
    </xf>
    <xf numFmtId="184" fontId="5" fillId="0" borderId="247" xfId="0" applyNumberFormat="1" applyFont="1" applyFill="1" applyBorder="1" applyAlignment="1" applyProtection="1">
      <alignment horizontal="center" vertical="center"/>
      <protection locked="0"/>
    </xf>
    <xf numFmtId="184" fontId="5" fillId="0" borderId="248" xfId="0" applyNumberFormat="1" applyFont="1" applyFill="1" applyBorder="1" applyAlignment="1" applyProtection="1">
      <alignment horizontal="center" vertical="center"/>
      <protection locked="0"/>
    </xf>
    <xf numFmtId="184" fontId="5" fillId="0" borderId="145" xfId="0" applyNumberFormat="1" applyFont="1" applyFill="1" applyBorder="1" applyAlignment="1" applyProtection="1">
      <alignment horizontal="center" vertical="center"/>
      <protection locked="0"/>
    </xf>
    <xf numFmtId="184" fontId="5" fillId="0" borderId="146" xfId="0" applyNumberFormat="1" applyFont="1" applyFill="1" applyBorder="1" applyAlignment="1" applyProtection="1">
      <alignment horizontal="center" vertical="center"/>
      <protection locked="0"/>
    </xf>
    <xf numFmtId="31" fontId="5" fillId="0" borderId="0" xfId="0" applyNumberFormat="1" applyFont="1" applyAlignment="1" applyProtection="1">
      <alignment horizontal="center"/>
      <protection hidden="1"/>
    </xf>
    <xf numFmtId="31" fontId="5" fillId="0" borderId="0" xfId="0" applyNumberFormat="1" applyFont="1" applyAlignment="1" applyProtection="1">
      <alignment horizont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3">
    <dxf>
      <fill>
        <patternFill>
          <bgColor theme="0" tint="-0.3499799966812134"/>
        </patternFill>
      </fill>
    </dxf>
    <dxf>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val="0"/>
      </font>
      <fill>
        <patternFill>
          <bgColor theme="0" tint="-0.3499799966812134"/>
        </patternFill>
      </fill>
    </dxf>
    <dxf>
      <font>
        <strike val="0"/>
      </font>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46"/>
  <sheetViews>
    <sheetView tabSelected="1" view="pageBreakPreview" zoomScaleNormal="55" zoomScaleSheetLayoutView="100" zoomScalePageLayoutView="0" workbookViewId="0" topLeftCell="A1">
      <selection activeCell="D16" sqref="D16"/>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21.00390625" style="3" customWidth="1"/>
    <col min="15" max="15" width="4.875" style="3" customWidth="1"/>
    <col min="16" max="16384" width="9.00390625" style="3" customWidth="1"/>
  </cols>
  <sheetData>
    <row r="1" ht="10.5" customHeight="1"/>
    <row r="2" spans="1:15" s="132" customFormat="1" ht="30" customHeight="1">
      <c r="A2" s="344" t="s">
        <v>175</v>
      </c>
      <c r="B2" s="344"/>
      <c r="C2" s="344"/>
      <c r="D2" s="344"/>
      <c r="E2" s="344"/>
      <c r="F2" s="344"/>
      <c r="G2" s="344"/>
      <c r="H2" s="344"/>
      <c r="I2" s="344"/>
      <c r="J2" s="344"/>
      <c r="K2" s="344"/>
      <c r="L2" s="344"/>
      <c r="M2" s="344"/>
      <c r="N2" s="344"/>
      <c r="O2" s="344"/>
    </row>
    <row r="4" spans="2:7" s="122" customFormat="1" ht="29.25" customHeight="1">
      <c r="B4" s="346" t="s">
        <v>149</v>
      </c>
      <c r="C4" s="346"/>
      <c r="D4" s="346"/>
      <c r="E4" s="346"/>
      <c r="F4" s="346"/>
      <c r="G4" s="346"/>
    </row>
    <row r="5" spans="2:3" s="2" customFormat="1" ht="13.5" customHeight="1">
      <c r="B5" s="119"/>
      <c r="C5" s="119"/>
    </row>
    <row r="6" spans="3:4" s="128" customFormat="1" ht="20.25" customHeight="1">
      <c r="C6" s="341" t="s">
        <v>151</v>
      </c>
      <c r="D6" s="341"/>
    </row>
    <row r="7" spans="2:14" s="122" customFormat="1" ht="23.25" customHeight="1">
      <c r="B7" s="124"/>
      <c r="C7" s="124"/>
      <c r="D7" s="335" t="s">
        <v>154</v>
      </c>
      <c r="E7" s="335"/>
      <c r="F7" s="335"/>
      <c r="G7" s="335"/>
      <c r="H7" s="335"/>
      <c r="I7" s="335"/>
      <c r="J7" s="335"/>
      <c r="K7" s="335"/>
      <c r="L7" s="335"/>
      <c r="M7" s="335"/>
      <c r="N7" s="335"/>
    </row>
    <row r="8" spans="2:14" s="122" customFormat="1" ht="23.25" customHeight="1">
      <c r="B8" s="124"/>
      <c r="C8" s="124"/>
      <c r="D8" s="347" t="s">
        <v>157</v>
      </c>
      <c r="E8" s="347"/>
      <c r="F8" s="347"/>
      <c r="G8" s="347"/>
      <c r="H8" s="347"/>
      <c r="I8" s="347"/>
      <c r="J8" s="347"/>
      <c r="K8" s="347"/>
      <c r="L8" s="347"/>
      <c r="M8" s="347"/>
      <c r="N8" s="347"/>
    </row>
    <row r="9" spans="3:14" s="128" customFormat="1" ht="23.25" customHeight="1">
      <c r="C9" s="133"/>
      <c r="D9" s="340" t="s">
        <v>158</v>
      </c>
      <c r="E9" s="340"/>
      <c r="F9" s="340"/>
      <c r="G9" s="340"/>
      <c r="H9" s="340"/>
      <c r="I9" s="340"/>
      <c r="J9" s="340"/>
      <c r="K9" s="340"/>
      <c r="L9" s="340"/>
      <c r="M9" s="340"/>
      <c r="N9" s="340"/>
    </row>
    <row r="10" spans="3:14" s="128" customFormat="1" ht="20.25" customHeight="1">
      <c r="C10" s="133"/>
      <c r="D10" s="130"/>
      <c r="E10" s="130"/>
      <c r="F10" s="130"/>
      <c r="G10" s="130"/>
      <c r="H10" s="130"/>
      <c r="I10" s="130"/>
      <c r="J10" s="130"/>
      <c r="K10" s="130"/>
      <c r="L10" s="130"/>
      <c r="M10" s="130"/>
      <c r="N10" s="130"/>
    </row>
    <row r="11" spans="3:4" s="128" customFormat="1" ht="20.25" customHeight="1">
      <c r="C11" s="341" t="s">
        <v>152</v>
      </c>
      <c r="D11" s="341"/>
    </row>
    <row r="12" spans="4:14" s="127" customFormat="1" ht="47.25" customHeight="1">
      <c r="D12" s="336" t="s">
        <v>240</v>
      </c>
      <c r="E12" s="336"/>
      <c r="F12" s="336"/>
      <c r="G12" s="336"/>
      <c r="H12" s="336"/>
      <c r="I12" s="336"/>
      <c r="J12" s="336"/>
      <c r="K12" s="336"/>
      <c r="L12" s="336"/>
      <c r="M12" s="336"/>
      <c r="N12" s="336"/>
    </row>
    <row r="13" spans="3:4" s="127" customFormat="1" ht="20.25" customHeight="1">
      <c r="C13" s="129"/>
      <c r="D13" s="130" t="s">
        <v>153</v>
      </c>
    </row>
    <row r="14" s="127" customFormat="1" ht="20.25" customHeight="1">
      <c r="D14" s="127" t="s">
        <v>191</v>
      </c>
    </row>
    <row r="15" spans="4:14" s="127" customFormat="1" ht="25.5" customHeight="1">
      <c r="D15" s="131" t="s">
        <v>255</v>
      </c>
      <c r="E15" s="131"/>
      <c r="F15" s="131"/>
      <c r="G15" s="131"/>
      <c r="H15" s="131"/>
      <c r="I15" s="131"/>
      <c r="J15" s="131"/>
      <c r="K15" s="131"/>
      <c r="L15" s="131"/>
      <c r="M15" s="131"/>
      <c r="N15" s="131"/>
    </row>
    <row r="16" s="2" customFormat="1" ht="13.5" customHeight="1"/>
    <row r="17" spans="2:7" s="122" customFormat="1" ht="29.25" customHeight="1">
      <c r="B17" s="346" t="s">
        <v>148</v>
      </c>
      <c r="C17" s="346"/>
      <c r="D17" s="346"/>
      <c r="E17" s="346"/>
      <c r="F17" s="346"/>
      <c r="G17" s="346"/>
    </row>
    <row r="18" spans="3:14" s="135" customFormat="1" ht="11.25" customHeight="1">
      <c r="C18" s="136"/>
      <c r="D18" s="131"/>
      <c r="E18" s="131"/>
      <c r="F18" s="131"/>
      <c r="G18" s="131"/>
      <c r="H18" s="131"/>
      <c r="I18" s="131"/>
      <c r="J18" s="131"/>
      <c r="K18" s="131"/>
      <c r="L18" s="131"/>
      <c r="M18" s="131"/>
      <c r="N18" s="131"/>
    </row>
    <row r="19" spans="3:14" s="135" customFormat="1" ht="18" customHeight="1">
      <c r="C19" s="136"/>
      <c r="D19" s="334" t="s">
        <v>167</v>
      </c>
      <c r="E19" s="334"/>
      <c r="F19" s="334"/>
      <c r="G19" s="334"/>
      <c r="H19" s="334"/>
      <c r="I19" s="334"/>
      <c r="J19" s="334"/>
      <c r="K19" s="334"/>
      <c r="L19" s="334"/>
      <c r="M19" s="334"/>
      <c r="N19" s="334"/>
    </row>
    <row r="20" spans="5:15" s="122" customFormat="1" ht="30" customHeight="1">
      <c r="E20" s="338" t="s">
        <v>232</v>
      </c>
      <c r="F20" s="338"/>
      <c r="G20" s="338"/>
      <c r="H20" s="338"/>
      <c r="I20" s="338"/>
      <c r="J20" s="338"/>
      <c r="K20" s="338"/>
      <c r="L20" s="338"/>
      <c r="M20" s="338"/>
      <c r="N20" s="338"/>
      <c r="O20" s="338"/>
    </row>
    <row r="21" spans="5:15" s="122" customFormat="1" ht="30" customHeight="1">
      <c r="E21" s="338" t="s">
        <v>233</v>
      </c>
      <c r="F21" s="338"/>
      <c r="G21" s="338"/>
      <c r="H21" s="338"/>
      <c r="I21" s="338"/>
      <c r="J21" s="338"/>
      <c r="K21" s="338"/>
      <c r="L21" s="338"/>
      <c r="M21" s="338"/>
      <c r="N21" s="338"/>
      <c r="O21" s="338"/>
    </row>
    <row r="22" spans="5:15" s="122" customFormat="1" ht="30" customHeight="1">
      <c r="E22" s="338" t="s">
        <v>234</v>
      </c>
      <c r="F22" s="338"/>
      <c r="G22" s="338"/>
      <c r="H22" s="338"/>
      <c r="I22" s="338"/>
      <c r="J22" s="338"/>
      <c r="K22" s="338"/>
      <c r="L22" s="338"/>
      <c r="M22" s="338"/>
      <c r="N22" s="338"/>
      <c r="O22" s="338"/>
    </row>
    <row r="23" s="2" customFormat="1" ht="12">
      <c r="D23" s="119" t="s">
        <v>179</v>
      </c>
    </row>
    <row r="24" s="2" customFormat="1" ht="12">
      <c r="D24" s="119"/>
    </row>
    <row r="25" spans="5:15" s="122" customFormat="1" ht="16.5" customHeight="1">
      <c r="E25" s="130"/>
      <c r="F25" s="130"/>
      <c r="G25" s="130"/>
      <c r="H25" s="130"/>
      <c r="I25" s="130"/>
      <c r="J25" s="130"/>
      <c r="K25" s="130"/>
      <c r="L25" s="130"/>
      <c r="M25" s="130"/>
      <c r="N25" s="130"/>
      <c r="O25" s="130"/>
    </row>
    <row r="26" spans="2:10" s="122" customFormat="1" ht="29.25" customHeight="1">
      <c r="B26" s="337" t="s">
        <v>168</v>
      </c>
      <c r="C26" s="337"/>
      <c r="D26" s="337"/>
      <c r="E26" s="337"/>
      <c r="F26" s="337"/>
      <c r="G26" s="337"/>
      <c r="H26" s="337"/>
      <c r="I26" s="124"/>
      <c r="J26" s="124"/>
    </row>
    <row r="27" spans="2:10" s="122" customFormat="1" ht="10.5" customHeight="1">
      <c r="B27" s="124"/>
      <c r="C27" s="124"/>
      <c r="D27" s="124"/>
      <c r="E27" s="124"/>
      <c r="F27" s="124"/>
      <c r="G27" s="124"/>
      <c r="H27" s="124"/>
      <c r="I27" s="124"/>
      <c r="J27" s="124"/>
    </row>
    <row r="28" spans="2:12" s="122" customFormat="1" ht="18" customHeight="1">
      <c r="B28" s="124"/>
      <c r="C28" s="124"/>
      <c r="D28" s="342" t="s">
        <v>154</v>
      </c>
      <c r="E28" s="342"/>
      <c r="F28" s="342"/>
      <c r="G28" s="342"/>
      <c r="H28" s="342"/>
      <c r="I28" s="342"/>
      <c r="J28" s="342"/>
      <c r="K28" s="342"/>
      <c r="L28" s="342"/>
    </row>
    <row r="29" spans="2:12" s="122" customFormat="1" ht="18" customHeight="1">
      <c r="B29" s="124"/>
      <c r="C29" s="124"/>
      <c r="D29" s="342" t="s">
        <v>155</v>
      </c>
      <c r="E29" s="342"/>
      <c r="F29" s="342"/>
      <c r="G29" s="342"/>
      <c r="H29" s="342"/>
      <c r="I29" s="342"/>
      <c r="J29" s="134"/>
      <c r="K29" s="134"/>
      <c r="L29" s="134"/>
    </row>
    <row r="30" spans="2:14" s="122" customFormat="1" ht="18" customHeight="1">
      <c r="B30" s="124"/>
      <c r="C30" s="124"/>
      <c r="D30" s="335" t="s">
        <v>169</v>
      </c>
      <c r="E30" s="335"/>
      <c r="F30" s="335"/>
      <c r="G30" s="335"/>
      <c r="H30" s="335"/>
      <c r="I30" s="335"/>
      <c r="J30" s="335"/>
      <c r="K30" s="335"/>
      <c r="L30" s="335"/>
      <c r="M30" s="335"/>
      <c r="N30" s="335"/>
    </row>
    <row r="31" spans="2:14" s="2" customFormat="1" ht="18" customHeight="1">
      <c r="B31" s="120"/>
      <c r="C31" s="120"/>
      <c r="D31" s="134"/>
      <c r="E31" s="134"/>
      <c r="F31" s="134"/>
      <c r="G31" s="134"/>
      <c r="H31" s="134"/>
      <c r="I31" s="134"/>
      <c r="J31" s="134"/>
      <c r="K31" s="134"/>
      <c r="L31" s="134"/>
      <c r="M31" s="134"/>
      <c r="N31" s="134"/>
    </row>
    <row r="32" spans="2:10" s="121" customFormat="1" ht="29.25" customHeight="1">
      <c r="B32" s="337" t="s">
        <v>150</v>
      </c>
      <c r="C32" s="337"/>
      <c r="D32" s="337"/>
      <c r="E32" s="337"/>
      <c r="F32" s="337"/>
      <c r="G32" s="337"/>
      <c r="H32" s="337"/>
      <c r="I32" s="123"/>
      <c r="J32" s="123"/>
    </row>
    <row r="33" spans="2:14" s="122" customFormat="1" ht="19.5" customHeight="1">
      <c r="B33" s="124"/>
      <c r="C33" s="124"/>
      <c r="D33" s="335" t="s">
        <v>170</v>
      </c>
      <c r="E33" s="335"/>
      <c r="F33" s="335"/>
      <c r="G33" s="335"/>
      <c r="H33" s="335"/>
      <c r="I33" s="335"/>
      <c r="J33" s="335"/>
      <c r="K33" s="335"/>
      <c r="L33" s="335"/>
      <c r="M33" s="335"/>
      <c r="N33" s="335"/>
    </row>
    <row r="34" spans="2:14" s="122" customFormat="1" ht="19.5" customHeight="1">
      <c r="B34" s="124"/>
      <c r="C34" s="124"/>
      <c r="D34" s="335" t="s">
        <v>248</v>
      </c>
      <c r="E34" s="335"/>
      <c r="F34" s="335"/>
      <c r="G34" s="335"/>
      <c r="H34" s="335"/>
      <c r="I34" s="335"/>
      <c r="J34" s="335"/>
      <c r="K34" s="335"/>
      <c r="L34" s="335"/>
      <c r="M34" s="335"/>
      <c r="N34" s="335"/>
    </row>
    <row r="35" s="122" customFormat="1" ht="14.25" customHeight="1"/>
    <row r="36" ht="18" customHeight="1">
      <c r="E36" s="3" t="s">
        <v>249</v>
      </c>
    </row>
    <row r="37" spans="5:15" s="122" customFormat="1" ht="6" customHeight="1">
      <c r="E37" s="130"/>
      <c r="F37" s="130"/>
      <c r="G37" s="130"/>
      <c r="H37" s="130"/>
      <c r="I37" s="130"/>
      <c r="J37" s="130"/>
      <c r="K37" s="130"/>
      <c r="L37" s="130"/>
      <c r="M37" s="130"/>
      <c r="N37" s="130"/>
      <c r="O37" s="130"/>
    </row>
    <row r="38" spans="5:15" s="122" customFormat="1" ht="30" customHeight="1">
      <c r="E38" s="340" t="s">
        <v>171</v>
      </c>
      <c r="F38" s="340"/>
      <c r="G38" s="340"/>
      <c r="H38" s="340"/>
      <c r="I38" s="340"/>
      <c r="J38" s="340"/>
      <c r="K38" s="340"/>
      <c r="L38" s="340"/>
      <c r="M38" s="340"/>
      <c r="N38" s="340"/>
      <c r="O38" s="340"/>
    </row>
    <row r="39" spans="3:12" s="2" customFormat="1" ht="39" customHeight="1">
      <c r="C39" s="126"/>
      <c r="D39" s="126"/>
      <c r="E39" s="339" t="s">
        <v>250</v>
      </c>
      <c r="F39" s="339"/>
      <c r="G39" s="339"/>
      <c r="H39" s="339"/>
      <c r="I39" s="339"/>
      <c r="J39" s="339"/>
      <c r="K39" s="339"/>
      <c r="L39" s="339"/>
    </row>
    <row r="40" spans="1:11" s="2" customFormat="1" ht="27" customHeight="1">
      <c r="A40" s="5"/>
      <c r="C40" s="125"/>
      <c r="D40" s="125"/>
      <c r="E40" s="345"/>
      <c r="F40" s="345"/>
      <c r="G40" s="345"/>
      <c r="H40" s="345"/>
      <c r="I40" s="345"/>
      <c r="J40" s="345"/>
      <c r="K40" s="345"/>
    </row>
    <row r="41" ht="27" customHeight="1"/>
    <row r="42" spans="2:10" s="121" customFormat="1" ht="29.25" customHeight="1">
      <c r="B42" s="337" t="s">
        <v>172</v>
      </c>
      <c r="C42" s="337"/>
      <c r="D42" s="337"/>
      <c r="E42" s="337"/>
      <c r="F42" s="337"/>
      <c r="G42" s="337"/>
      <c r="H42" s="337"/>
      <c r="I42" s="123"/>
      <c r="J42" s="123"/>
    </row>
    <row r="43" s="2" customFormat="1" ht="13.5" customHeight="1"/>
    <row r="44" spans="4:14" s="2" customFormat="1" ht="29.25" customHeight="1">
      <c r="D44" s="333" t="s">
        <v>173</v>
      </c>
      <c r="E44" s="333"/>
      <c r="F44" s="333"/>
      <c r="G44" s="333"/>
      <c r="H44" s="333"/>
      <c r="I44" s="333"/>
      <c r="J44" s="333"/>
      <c r="K44" s="333"/>
      <c r="L44" s="333"/>
      <c r="M44" s="333"/>
      <c r="N44" s="333"/>
    </row>
    <row r="45" s="2" customFormat="1" ht="13.5" customHeight="1">
      <c r="C45" s="4"/>
    </row>
    <row r="46" spans="4:14" s="2" customFormat="1" ht="29.25" customHeight="1">
      <c r="D46" s="343" t="s">
        <v>174</v>
      </c>
      <c r="E46" s="343"/>
      <c r="F46" s="343"/>
      <c r="G46" s="343"/>
      <c r="H46" s="343"/>
      <c r="I46" s="343"/>
      <c r="J46" s="343"/>
      <c r="K46" s="343"/>
      <c r="L46" s="343"/>
      <c r="M46" s="343"/>
      <c r="N46" s="343"/>
    </row>
    <row r="47" s="2" customFormat="1" ht="13.5" customHeight="1"/>
  </sheetData>
  <sheetProtection sheet="1" selectLockedCells="1" selectUnlockedCells="1"/>
  <mergeCells count="26">
    <mergeCell ref="D46:N46"/>
    <mergeCell ref="A2:O2"/>
    <mergeCell ref="E38:O38"/>
    <mergeCell ref="E40:K40"/>
    <mergeCell ref="B42:H42"/>
    <mergeCell ref="B4:G4"/>
    <mergeCell ref="B17:G17"/>
    <mergeCell ref="B26:H26"/>
    <mergeCell ref="C6:D6"/>
    <mergeCell ref="D8:N8"/>
    <mergeCell ref="D7:N7"/>
    <mergeCell ref="D9:N9"/>
    <mergeCell ref="C11:D11"/>
    <mergeCell ref="D28:L28"/>
    <mergeCell ref="D29:I29"/>
    <mergeCell ref="E20:O20"/>
    <mergeCell ref="E21:O21"/>
    <mergeCell ref="D44:N44"/>
    <mergeCell ref="D19:N19"/>
    <mergeCell ref="D30:N30"/>
    <mergeCell ref="D33:N33"/>
    <mergeCell ref="D12:N12"/>
    <mergeCell ref="B32:H32"/>
    <mergeCell ref="D34:N34"/>
    <mergeCell ref="E22:O22"/>
    <mergeCell ref="E39:L39"/>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6"/>
  <sheetViews>
    <sheetView zoomScale="115" zoomScaleNormal="115" zoomScalePageLayoutView="0" workbookViewId="0" topLeftCell="A1">
      <selection activeCell="F2" sqref="F2:G2"/>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hidden="1"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522" t="s">
        <v>256</v>
      </c>
      <c r="F1" s="522"/>
      <c r="G1" s="523"/>
      <c r="H1" s="523"/>
      <c r="I1" s="523"/>
      <c r="J1" s="523"/>
      <c r="K1" s="523"/>
      <c r="L1" s="523"/>
      <c r="M1" s="523"/>
      <c r="N1" s="523"/>
      <c r="O1" s="523"/>
      <c r="P1" s="523"/>
      <c r="Q1" s="523"/>
      <c r="R1" s="523"/>
      <c r="S1" s="523"/>
      <c r="T1" s="523"/>
      <c r="U1" s="523"/>
      <c r="V1" s="523"/>
      <c r="W1" s="523"/>
      <c r="X1" s="523"/>
      <c r="Y1" s="523"/>
      <c r="Z1" s="523"/>
      <c r="AA1" s="523"/>
      <c r="AB1" s="523"/>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354" t="s">
        <v>206</v>
      </c>
      <c r="C2" s="355"/>
      <c r="D2" s="355"/>
      <c r="E2" s="355"/>
      <c r="F2" s="356" t="s">
        <v>244</v>
      </c>
      <c r="G2" s="35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73" t="s">
        <v>46</v>
      </c>
      <c r="C3" s="474"/>
      <c r="D3" s="474"/>
      <c r="E3" s="475"/>
      <c r="F3" s="731"/>
      <c r="G3" s="732"/>
      <c r="H3" s="732"/>
      <c r="I3" s="733"/>
      <c r="J3" s="514" t="s">
        <v>143</v>
      </c>
      <c r="K3" s="515"/>
      <c r="L3" s="515"/>
      <c r="M3" s="515"/>
      <c r="N3" s="515"/>
      <c r="O3" s="516"/>
      <c r="P3" s="511" t="s">
        <v>7</v>
      </c>
      <c r="Q3" s="7"/>
      <c r="R3" s="8"/>
      <c r="S3" s="517" t="s">
        <v>48</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24" t="s">
        <v>1</v>
      </c>
      <c r="C4" s="525"/>
      <c r="D4" s="525"/>
      <c r="E4" s="526"/>
      <c r="F4" s="529"/>
      <c r="G4" s="530"/>
      <c r="H4" s="146"/>
      <c r="I4" s="147" t="s">
        <v>142</v>
      </c>
      <c r="J4" s="442"/>
      <c r="K4" s="443"/>
      <c r="L4" s="443"/>
      <c r="M4" s="443"/>
      <c r="N4" s="443"/>
      <c r="O4" s="444"/>
      <c r="P4" s="512"/>
      <c r="Q4" s="9"/>
      <c r="R4" s="10">
        <v>0</v>
      </c>
      <c r="S4" s="366" t="s">
        <v>207</v>
      </c>
      <c r="T4" s="367"/>
      <c r="U4" s="367"/>
      <c r="V4" s="367"/>
      <c r="W4" s="367"/>
      <c r="X4" s="367"/>
      <c r="Y4" s="367"/>
      <c r="Z4" s="367"/>
      <c r="AA4" s="367"/>
      <c r="AB4" s="367"/>
      <c r="AC4" s="67"/>
      <c r="AD4" s="7"/>
      <c r="AE4" s="472"/>
      <c r="AF4" s="472"/>
      <c r="AG4" s="472"/>
      <c r="AH4" s="47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76" t="s">
        <v>45</v>
      </c>
      <c r="C5" s="477"/>
      <c r="D5" s="477"/>
      <c r="E5" s="478"/>
      <c r="F5" s="445"/>
      <c r="G5" s="446"/>
      <c r="H5" s="446"/>
      <c r="I5" s="447"/>
      <c r="J5" s="439" t="s">
        <v>47</v>
      </c>
      <c r="K5" s="440"/>
      <c r="L5" s="440"/>
      <c r="M5" s="440"/>
      <c r="N5" s="440"/>
      <c r="O5" s="441"/>
      <c r="P5" s="512"/>
      <c r="Q5" s="9"/>
      <c r="R5" s="10"/>
      <c r="S5" s="367"/>
      <c r="T5" s="367"/>
      <c r="U5" s="367"/>
      <c r="V5" s="367"/>
      <c r="W5" s="367"/>
      <c r="X5" s="367"/>
      <c r="Y5" s="367"/>
      <c r="Z5" s="367"/>
      <c r="AA5" s="367"/>
      <c r="AB5" s="367"/>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85" t="s">
        <v>3</v>
      </c>
      <c r="C6" s="386"/>
      <c r="D6" s="386"/>
      <c r="E6" s="387"/>
      <c r="F6" s="388"/>
      <c r="G6" s="389"/>
      <c r="H6" s="389"/>
      <c r="I6" s="330" t="s">
        <v>244</v>
      </c>
      <c r="J6" s="376" t="s">
        <v>245</v>
      </c>
      <c r="K6" s="377"/>
      <c r="L6" s="378"/>
      <c r="M6" s="11"/>
      <c r="N6" s="390" t="s">
        <v>6</v>
      </c>
      <c r="O6" s="391"/>
      <c r="P6" s="512"/>
      <c r="Q6" s="9"/>
      <c r="R6" s="10"/>
      <c r="S6" s="367"/>
      <c r="T6" s="367"/>
      <c r="U6" s="367"/>
      <c r="V6" s="367"/>
      <c r="W6" s="367"/>
      <c r="X6" s="367"/>
      <c r="Y6" s="367"/>
      <c r="Z6" s="367"/>
      <c r="AA6" s="367"/>
      <c r="AB6" s="367"/>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0" t="s">
        <v>243</v>
      </c>
      <c r="C7" s="371"/>
      <c r="D7" s="371"/>
      <c r="E7" s="372"/>
      <c r="F7" s="373"/>
      <c r="G7" s="374"/>
      <c r="H7" s="374"/>
      <c r="I7" s="375"/>
      <c r="J7" s="379"/>
      <c r="K7" s="380"/>
      <c r="L7" s="381"/>
      <c r="M7" s="11"/>
      <c r="N7" s="392"/>
      <c r="O7" s="393"/>
      <c r="P7" s="512"/>
      <c r="Q7" s="9"/>
      <c r="R7" s="10"/>
      <c r="S7" s="367"/>
      <c r="T7" s="367"/>
      <c r="U7" s="367"/>
      <c r="V7" s="367"/>
      <c r="W7" s="367"/>
      <c r="X7" s="367"/>
      <c r="Y7" s="367"/>
      <c r="Z7" s="367"/>
      <c r="AA7" s="367"/>
      <c r="AB7" s="367"/>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83" t="s">
        <v>8</v>
      </c>
      <c r="C8" s="484"/>
      <c r="D8" s="485"/>
      <c r="E8" s="451" t="s">
        <v>74</v>
      </c>
      <c r="F8" s="452"/>
      <c r="G8" s="452"/>
      <c r="H8" s="452"/>
      <c r="I8" s="449" t="s">
        <v>4</v>
      </c>
      <c r="J8" s="379"/>
      <c r="K8" s="380"/>
      <c r="L8" s="381"/>
      <c r="M8" s="11"/>
      <c r="N8" s="520" t="s">
        <v>10</v>
      </c>
      <c r="O8" s="518" t="s">
        <v>11</v>
      </c>
      <c r="P8" s="512"/>
      <c r="Q8" s="9"/>
      <c r="R8" s="10"/>
      <c r="S8" s="367"/>
      <c r="T8" s="367"/>
      <c r="U8" s="367"/>
      <c r="V8" s="367"/>
      <c r="W8" s="367"/>
      <c r="X8" s="367"/>
      <c r="Y8" s="367"/>
      <c r="Z8" s="367"/>
      <c r="AA8" s="367"/>
      <c r="AB8" s="367"/>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86"/>
      <c r="C9" s="487"/>
      <c r="D9" s="488"/>
      <c r="E9" s="527" t="s">
        <v>9</v>
      </c>
      <c r="F9" s="528"/>
      <c r="G9" s="528"/>
      <c r="H9" s="528"/>
      <c r="I9" s="450"/>
      <c r="J9" s="382"/>
      <c r="K9" s="383"/>
      <c r="L9" s="384"/>
      <c r="M9" s="12"/>
      <c r="N9" s="521"/>
      <c r="O9" s="519"/>
      <c r="P9" s="513"/>
      <c r="Q9" s="9"/>
      <c r="R9" s="10"/>
      <c r="S9" s="367"/>
      <c r="T9" s="367"/>
      <c r="U9" s="367"/>
      <c r="V9" s="367"/>
      <c r="W9" s="367"/>
      <c r="X9" s="367"/>
      <c r="Y9" s="367"/>
      <c r="Z9" s="367"/>
      <c r="AA9" s="367"/>
      <c r="AB9" s="367"/>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3">
        <f>IF(C10=TRUE,"①",1)</f>
        <v>1</v>
      </c>
      <c r="B10" s="462">
        <f>IF(D10=TRUE,"①",1)</f>
        <v>1</v>
      </c>
      <c r="C10" s="489"/>
      <c r="D10" s="490" t="b">
        <v>0</v>
      </c>
      <c r="E10" s="138"/>
      <c r="F10" s="75"/>
      <c r="G10" s="76"/>
      <c r="H10" s="76"/>
      <c r="I10" s="455"/>
      <c r="J10" s="457"/>
      <c r="K10" s="448" t="b">
        <v>0</v>
      </c>
      <c r="L10" s="454">
        <f>IF(K10=TRUE,"○","")</f>
      </c>
      <c r="M10" s="438"/>
      <c r="N10" s="438"/>
      <c r="O10" s="400"/>
      <c r="P10" s="404"/>
      <c r="Q10" s="9"/>
      <c r="R10" s="10"/>
      <c r="S10" s="367"/>
      <c r="T10" s="367"/>
      <c r="U10" s="367"/>
      <c r="V10" s="367"/>
      <c r="W10" s="367"/>
      <c r="X10" s="367"/>
      <c r="Y10" s="367"/>
      <c r="Z10" s="367"/>
      <c r="AA10" s="367"/>
      <c r="AB10" s="367"/>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4"/>
      <c r="B11" s="463"/>
      <c r="C11" s="467"/>
      <c r="D11" s="469"/>
      <c r="E11" s="139"/>
      <c r="F11" s="77"/>
      <c r="G11" s="77"/>
      <c r="H11" s="77"/>
      <c r="I11" s="456"/>
      <c r="J11" s="453"/>
      <c r="K11" s="409"/>
      <c r="L11" s="399"/>
      <c r="M11" s="353"/>
      <c r="N11" s="353"/>
      <c r="O11" s="401"/>
      <c r="P11" s="405"/>
      <c r="Q11" s="9"/>
      <c r="R11" s="10"/>
      <c r="S11" s="367"/>
      <c r="T11" s="367"/>
      <c r="U11" s="367"/>
      <c r="V11" s="367"/>
      <c r="W11" s="367"/>
      <c r="X11" s="367"/>
      <c r="Y11" s="367"/>
      <c r="Z11" s="367"/>
      <c r="AA11" s="367"/>
      <c r="AB11" s="367"/>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79">
        <f>IF(C12=TRUE,"②",2)</f>
        <v>2</v>
      </c>
      <c r="B12" s="464">
        <f>IF(D12=TRUE,"②",2)</f>
        <v>2</v>
      </c>
      <c r="C12" s="466"/>
      <c r="D12" s="468" t="b">
        <v>0</v>
      </c>
      <c r="E12" s="138"/>
      <c r="F12" s="78"/>
      <c r="G12" s="78"/>
      <c r="H12" s="78"/>
      <c r="I12" s="431"/>
      <c r="J12" s="433"/>
      <c r="K12" s="408" t="b">
        <v>0</v>
      </c>
      <c r="L12" s="350">
        <f>IF(K12=TRUE,"○","")</f>
      </c>
      <c r="M12" s="352"/>
      <c r="N12" s="352"/>
      <c r="O12" s="368"/>
      <c r="P12" s="402"/>
      <c r="Q12" s="9"/>
      <c r="R12" s="10"/>
      <c r="S12" s="367"/>
      <c r="T12" s="367"/>
      <c r="U12" s="367"/>
      <c r="V12" s="367"/>
      <c r="W12" s="367"/>
      <c r="X12" s="367"/>
      <c r="Y12" s="367"/>
      <c r="Z12" s="367"/>
      <c r="AA12" s="367"/>
      <c r="AB12" s="367"/>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4"/>
      <c r="B13" s="463"/>
      <c r="C13" s="467"/>
      <c r="D13" s="469"/>
      <c r="E13" s="139"/>
      <c r="F13" s="79"/>
      <c r="G13" s="79"/>
      <c r="H13" s="80"/>
      <c r="I13" s="432"/>
      <c r="J13" s="434"/>
      <c r="K13" s="409"/>
      <c r="L13" s="399"/>
      <c r="M13" s="353"/>
      <c r="N13" s="353"/>
      <c r="O13" s="369"/>
      <c r="P13" s="403"/>
      <c r="Q13" s="9"/>
      <c r="R13" s="10"/>
      <c r="S13" s="367"/>
      <c r="T13" s="367"/>
      <c r="U13" s="367"/>
      <c r="V13" s="367"/>
      <c r="W13" s="367"/>
      <c r="X13" s="367"/>
      <c r="Y13" s="367"/>
      <c r="Z13" s="367"/>
      <c r="AA13" s="367"/>
      <c r="AB13" s="367"/>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79">
        <f>IF(C14=TRUE,"③",3)</f>
        <v>3</v>
      </c>
      <c r="B14" s="464">
        <f>IF(D14=TRUE,"③",3)</f>
        <v>3</v>
      </c>
      <c r="C14" s="466"/>
      <c r="D14" s="468" t="b">
        <v>0</v>
      </c>
      <c r="E14" s="138"/>
      <c r="F14" s="78"/>
      <c r="G14" s="78"/>
      <c r="H14" s="81"/>
      <c r="I14" s="431"/>
      <c r="J14" s="453"/>
      <c r="K14" s="408" t="b">
        <v>0</v>
      </c>
      <c r="L14" s="350">
        <f>IF(K14=TRUE,"○","")</f>
      </c>
      <c r="M14" s="352"/>
      <c r="N14" s="352"/>
      <c r="O14" s="401"/>
      <c r="P14" s="405"/>
      <c r="Q14" s="9"/>
      <c r="R14" s="10"/>
      <c r="S14" s="367"/>
      <c r="T14" s="367"/>
      <c r="U14" s="367"/>
      <c r="V14" s="367"/>
      <c r="W14" s="367"/>
      <c r="X14" s="367"/>
      <c r="Y14" s="367"/>
      <c r="Z14" s="367"/>
      <c r="AA14" s="367"/>
      <c r="AB14" s="367"/>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0"/>
      <c r="B15" s="465"/>
      <c r="C15" s="467"/>
      <c r="D15" s="469"/>
      <c r="E15" s="139"/>
      <c r="F15" s="79"/>
      <c r="G15" s="79"/>
      <c r="H15" s="80"/>
      <c r="I15" s="432"/>
      <c r="J15" s="453"/>
      <c r="K15" s="409"/>
      <c r="L15" s="399"/>
      <c r="M15" s="353"/>
      <c r="N15" s="353"/>
      <c r="O15" s="401"/>
      <c r="P15" s="405"/>
      <c r="Q15" s="9"/>
      <c r="R15" s="10"/>
      <c r="S15" s="367"/>
      <c r="T15" s="367"/>
      <c r="U15" s="367"/>
      <c r="V15" s="367"/>
      <c r="W15" s="367"/>
      <c r="X15" s="367"/>
      <c r="Y15" s="367"/>
      <c r="Z15" s="367"/>
      <c r="AA15" s="367"/>
      <c r="AB15" s="367"/>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79">
        <f>IF(C16=TRUE,"④",4)</f>
        <v>4</v>
      </c>
      <c r="B16" s="464">
        <f>IF(D16=TRUE,"④",4)</f>
        <v>4</v>
      </c>
      <c r="C16" s="466"/>
      <c r="D16" s="468" t="b">
        <v>0</v>
      </c>
      <c r="E16" s="138"/>
      <c r="F16" s="78"/>
      <c r="G16" s="78"/>
      <c r="H16" s="78"/>
      <c r="I16" s="431"/>
      <c r="J16" s="433"/>
      <c r="K16" s="408" t="b">
        <v>0</v>
      </c>
      <c r="L16" s="350">
        <f>IF(K16=TRUE,"○","")</f>
      </c>
      <c r="M16" s="352"/>
      <c r="N16" s="352"/>
      <c r="O16" s="368"/>
      <c r="P16" s="402"/>
      <c r="Q16" s="9"/>
      <c r="R16" s="10"/>
      <c r="S16" s="367"/>
      <c r="T16" s="367"/>
      <c r="U16" s="367"/>
      <c r="V16" s="367"/>
      <c r="W16" s="367"/>
      <c r="X16" s="367"/>
      <c r="Y16" s="367"/>
      <c r="Z16" s="367"/>
      <c r="AA16" s="367"/>
      <c r="AB16" s="367"/>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0"/>
      <c r="B17" s="465"/>
      <c r="C17" s="467"/>
      <c r="D17" s="469"/>
      <c r="E17" s="139"/>
      <c r="F17" s="82"/>
      <c r="G17" s="82"/>
      <c r="H17" s="82"/>
      <c r="I17" s="432"/>
      <c r="J17" s="434"/>
      <c r="K17" s="409"/>
      <c r="L17" s="399"/>
      <c r="M17" s="353"/>
      <c r="N17" s="353"/>
      <c r="O17" s="369"/>
      <c r="P17" s="403"/>
      <c r="Q17" s="9"/>
      <c r="R17" s="10"/>
      <c r="S17" s="367"/>
      <c r="T17" s="367"/>
      <c r="U17" s="367"/>
      <c r="V17" s="367"/>
      <c r="W17" s="367"/>
      <c r="X17" s="367"/>
      <c r="Y17" s="367"/>
      <c r="Z17" s="367"/>
      <c r="AA17" s="367"/>
      <c r="AB17" s="367"/>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4">
        <f>IF(C18=TRUE,"⑤",5)</f>
        <v>5</v>
      </c>
      <c r="B18" s="463">
        <f>IF(D18=TRUE,"⑤",5)</f>
        <v>5</v>
      </c>
      <c r="C18" s="466"/>
      <c r="D18" s="468" t="b">
        <v>0</v>
      </c>
      <c r="E18" s="138"/>
      <c r="F18" s="83"/>
      <c r="G18" s="83"/>
      <c r="H18" s="83"/>
      <c r="I18" s="431"/>
      <c r="J18" s="453"/>
      <c r="K18" s="408" t="b">
        <v>0</v>
      </c>
      <c r="L18" s="350">
        <f>IF(K18=TRUE,"○","")</f>
      </c>
      <c r="M18" s="352"/>
      <c r="N18" s="352"/>
      <c r="O18" s="401"/>
      <c r="P18" s="405"/>
      <c r="Q18" s="9"/>
      <c r="R18" s="10"/>
      <c r="S18" s="367"/>
      <c r="T18" s="367"/>
      <c r="U18" s="367"/>
      <c r="V18" s="367"/>
      <c r="W18" s="367"/>
      <c r="X18" s="367"/>
      <c r="Y18" s="367"/>
      <c r="Z18" s="367"/>
      <c r="AA18" s="367"/>
      <c r="AB18" s="367"/>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4"/>
      <c r="B19" s="463"/>
      <c r="C19" s="467"/>
      <c r="D19" s="469"/>
      <c r="E19" s="139"/>
      <c r="F19" s="77"/>
      <c r="G19" s="77"/>
      <c r="H19" s="77"/>
      <c r="I19" s="432"/>
      <c r="J19" s="453"/>
      <c r="K19" s="409"/>
      <c r="L19" s="399"/>
      <c r="M19" s="353"/>
      <c r="N19" s="353"/>
      <c r="O19" s="401"/>
      <c r="P19" s="405"/>
      <c r="Q19" s="9"/>
      <c r="R19" s="10"/>
      <c r="S19" s="367"/>
      <c r="T19" s="367"/>
      <c r="U19" s="367"/>
      <c r="V19" s="367"/>
      <c r="W19" s="367"/>
      <c r="X19" s="367"/>
      <c r="Y19" s="367"/>
      <c r="Z19" s="367"/>
      <c r="AA19" s="367"/>
      <c r="AB19" s="367"/>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479">
        <f>IF(C20=TRUE,"⑥",6)</f>
        <v>6</v>
      </c>
      <c r="B20" s="464">
        <f>IF(D20=TRUE,"⑥",6)</f>
        <v>6</v>
      </c>
      <c r="C20" s="466"/>
      <c r="D20" s="468" t="b">
        <v>0</v>
      </c>
      <c r="E20" s="138"/>
      <c r="F20" s="78"/>
      <c r="G20" s="78"/>
      <c r="H20" s="78"/>
      <c r="I20" s="431"/>
      <c r="J20" s="433"/>
      <c r="K20" s="408" t="b">
        <v>0</v>
      </c>
      <c r="L20" s="350">
        <f>IF(K20=TRUE,"○","")</f>
      </c>
      <c r="M20" s="352"/>
      <c r="N20" s="352"/>
      <c r="O20" s="368"/>
      <c r="P20" s="402"/>
      <c r="Q20" s="9"/>
      <c r="R20" s="10"/>
      <c r="S20" s="367"/>
      <c r="T20" s="367"/>
      <c r="U20" s="367"/>
      <c r="V20" s="367"/>
      <c r="W20" s="367"/>
      <c r="X20" s="367"/>
      <c r="Y20" s="367"/>
      <c r="Z20" s="367"/>
      <c r="AA20" s="367"/>
      <c r="AB20" s="367"/>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480"/>
      <c r="B21" s="465"/>
      <c r="C21" s="467"/>
      <c r="D21" s="469"/>
      <c r="E21" s="139"/>
      <c r="F21" s="77"/>
      <c r="G21" s="77"/>
      <c r="H21" s="77"/>
      <c r="I21" s="432"/>
      <c r="J21" s="434"/>
      <c r="K21" s="409"/>
      <c r="L21" s="399"/>
      <c r="M21" s="353"/>
      <c r="N21" s="353"/>
      <c r="O21" s="369"/>
      <c r="P21" s="403"/>
      <c r="Q21" s="9"/>
      <c r="R21" s="10"/>
      <c r="S21" s="367"/>
      <c r="T21" s="367"/>
      <c r="U21" s="367"/>
      <c r="V21" s="367"/>
      <c r="W21" s="367"/>
      <c r="X21" s="367"/>
      <c r="Y21" s="367"/>
      <c r="Z21" s="367"/>
      <c r="AA21" s="367"/>
      <c r="AB21" s="367"/>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479">
        <f>IF(C22=TRUE,"⑦",7)</f>
        <v>7</v>
      </c>
      <c r="B22" s="464">
        <f>IF(D22=TRUE,"⑦",7)</f>
        <v>7</v>
      </c>
      <c r="C22" s="466"/>
      <c r="D22" s="468" t="b">
        <v>0</v>
      </c>
      <c r="E22" s="138"/>
      <c r="F22" s="78"/>
      <c r="G22" s="78"/>
      <c r="H22" s="78"/>
      <c r="I22" s="431"/>
      <c r="J22" s="433"/>
      <c r="K22" s="408" t="b">
        <v>0</v>
      </c>
      <c r="L22" s="350">
        <f>IF(K22=TRUE,"○","")</f>
      </c>
      <c r="M22" s="352"/>
      <c r="N22" s="352"/>
      <c r="O22" s="368"/>
      <c r="P22" s="402"/>
      <c r="Q22" s="9"/>
      <c r="R22" s="10"/>
      <c r="S22" s="367"/>
      <c r="T22" s="367"/>
      <c r="U22" s="367"/>
      <c r="V22" s="367"/>
      <c r="W22" s="367"/>
      <c r="X22" s="367"/>
      <c r="Y22" s="367"/>
      <c r="Z22" s="367"/>
      <c r="AA22" s="367"/>
      <c r="AB22" s="367"/>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480"/>
      <c r="B23" s="465"/>
      <c r="C23" s="467"/>
      <c r="D23" s="469"/>
      <c r="E23" s="139"/>
      <c r="F23" s="77"/>
      <c r="G23" s="77"/>
      <c r="H23" s="77"/>
      <c r="I23" s="432"/>
      <c r="J23" s="434"/>
      <c r="K23" s="409"/>
      <c r="L23" s="399"/>
      <c r="M23" s="353"/>
      <c r="N23" s="353"/>
      <c r="O23" s="369"/>
      <c r="P23" s="403"/>
      <c r="Q23" s="9"/>
      <c r="R23" s="10"/>
      <c r="S23" s="367"/>
      <c r="T23" s="367"/>
      <c r="U23" s="367"/>
      <c r="V23" s="367"/>
      <c r="W23" s="367"/>
      <c r="X23" s="367"/>
      <c r="Y23" s="367"/>
      <c r="Z23" s="367"/>
      <c r="AA23" s="367"/>
      <c r="AB23" s="367"/>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479" t="s">
        <v>247</v>
      </c>
      <c r="B24" s="464">
        <f>IF(D24=TRUE,"⑧",8)</f>
        <v>8</v>
      </c>
      <c r="C24" s="466"/>
      <c r="D24" s="468" t="b">
        <v>0</v>
      </c>
      <c r="E24" s="138"/>
      <c r="F24" s="78"/>
      <c r="G24" s="78"/>
      <c r="H24" s="78"/>
      <c r="I24" s="431"/>
      <c r="J24" s="433"/>
      <c r="K24" s="396" t="b">
        <v>0</v>
      </c>
      <c r="L24" s="350">
        <f>IF(K24=TRUE,"○","")</f>
      </c>
      <c r="M24" s="352"/>
      <c r="N24" s="352"/>
      <c r="O24" s="368"/>
      <c r="P24" s="402"/>
      <c r="Q24" s="9"/>
      <c r="R24" s="10"/>
      <c r="S24" s="415" t="s">
        <v>156</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480"/>
      <c r="B25" s="465"/>
      <c r="C25" s="467"/>
      <c r="D25" s="469"/>
      <c r="E25" s="139"/>
      <c r="F25" s="82"/>
      <c r="G25" s="82"/>
      <c r="H25" s="82"/>
      <c r="I25" s="432"/>
      <c r="J25" s="434"/>
      <c r="K25" s="397"/>
      <c r="L25" s="399"/>
      <c r="M25" s="353"/>
      <c r="N25" s="353"/>
      <c r="O25" s="369"/>
      <c r="P25" s="403"/>
      <c r="Q25" s="9"/>
      <c r="R25" s="10"/>
      <c r="S25" s="416" t="s">
        <v>46</v>
      </c>
      <c r="T25" s="417"/>
      <c r="U25" s="358">
        <v>43993</v>
      </c>
      <c r="V25" s="359"/>
      <c r="W25" s="360"/>
      <c r="X25" s="502" t="s">
        <v>144</v>
      </c>
      <c r="Y25" s="503"/>
      <c r="Z25" s="503"/>
      <c r="AA25" s="504"/>
      <c r="AB25" s="435"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479">
        <f>IF(C26=TRUE,"⑨",9)</f>
        <v>9</v>
      </c>
      <c r="B26" s="464">
        <f>IF(D26=TRUE,"⑨",9)</f>
        <v>9</v>
      </c>
      <c r="C26" s="466"/>
      <c r="D26" s="468" t="b">
        <v>0</v>
      </c>
      <c r="E26" s="138"/>
      <c r="F26" s="83"/>
      <c r="G26" s="83"/>
      <c r="H26" s="83"/>
      <c r="I26" s="431"/>
      <c r="J26" s="433"/>
      <c r="K26" s="396" t="b">
        <v>0</v>
      </c>
      <c r="L26" s="350">
        <f>IF(K26=TRUE,"○","")</f>
      </c>
      <c r="M26" s="352"/>
      <c r="N26" s="352"/>
      <c r="O26" s="368"/>
      <c r="P26" s="402"/>
      <c r="Q26" s="9"/>
      <c r="R26" s="10"/>
      <c r="S26" s="361" t="s">
        <v>1</v>
      </c>
      <c r="T26" s="362"/>
      <c r="U26" s="363" t="s">
        <v>252</v>
      </c>
      <c r="V26" s="364"/>
      <c r="W26" s="365"/>
      <c r="X26" s="425" t="s">
        <v>192</v>
      </c>
      <c r="Y26" s="426"/>
      <c r="Z26" s="426"/>
      <c r="AA26" s="427"/>
      <c r="AB26" s="436"/>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480"/>
      <c r="B27" s="465"/>
      <c r="C27" s="467"/>
      <c r="D27" s="469"/>
      <c r="E27" s="139"/>
      <c r="F27" s="77"/>
      <c r="G27" s="77"/>
      <c r="H27" s="77"/>
      <c r="I27" s="432"/>
      <c r="J27" s="434"/>
      <c r="K27" s="397"/>
      <c r="L27" s="399"/>
      <c r="M27" s="353"/>
      <c r="N27" s="353"/>
      <c r="O27" s="369"/>
      <c r="P27" s="403"/>
      <c r="Q27" s="9"/>
      <c r="R27" s="10"/>
      <c r="S27" s="410" t="s">
        <v>45</v>
      </c>
      <c r="T27" s="411"/>
      <c r="U27" s="412" t="s">
        <v>49</v>
      </c>
      <c r="V27" s="413"/>
      <c r="W27" s="414"/>
      <c r="X27" s="495" t="s">
        <v>47</v>
      </c>
      <c r="Y27" s="496"/>
      <c r="Z27" s="496"/>
      <c r="AA27" s="497"/>
      <c r="AB27" s="436"/>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479">
        <f>IF(C28=TRUE,"⑩",10)</f>
        <v>10</v>
      </c>
      <c r="B28" s="464">
        <f>IF(D28=TRUE,"⑩",10)</f>
        <v>10</v>
      </c>
      <c r="C28" s="466"/>
      <c r="D28" s="468" t="b">
        <v>0</v>
      </c>
      <c r="E28" s="138"/>
      <c r="F28" s="174"/>
      <c r="G28" s="78"/>
      <c r="H28" s="78"/>
      <c r="I28" s="431"/>
      <c r="J28" s="433"/>
      <c r="K28" s="396" t="b">
        <v>0</v>
      </c>
      <c r="L28" s="350">
        <f>IF(K28=TRUE,"○","")</f>
      </c>
      <c r="M28" s="352"/>
      <c r="N28" s="352"/>
      <c r="O28" s="368"/>
      <c r="P28" s="402"/>
      <c r="Q28" s="9"/>
      <c r="R28" s="10"/>
      <c r="S28" s="538" t="s">
        <v>3</v>
      </c>
      <c r="T28" s="539"/>
      <c r="U28" s="428" t="s">
        <v>50</v>
      </c>
      <c r="V28" s="429"/>
      <c r="W28" s="430"/>
      <c r="X28" s="500" t="s">
        <v>4</v>
      </c>
      <c r="Y28" s="406" t="s">
        <v>5</v>
      </c>
      <c r="Z28" s="418" t="s">
        <v>6</v>
      </c>
      <c r="AA28" s="419"/>
      <c r="AB28" s="436"/>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480"/>
      <c r="B29" s="465"/>
      <c r="C29" s="467"/>
      <c r="D29" s="469"/>
      <c r="E29" s="139"/>
      <c r="F29" s="77"/>
      <c r="G29" s="77"/>
      <c r="H29" s="77"/>
      <c r="I29" s="432"/>
      <c r="J29" s="434"/>
      <c r="K29" s="397"/>
      <c r="L29" s="399"/>
      <c r="M29" s="353"/>
      <c r="N29" s="353"/>
      <c r="O29" s="369"/>
      <c r="P29" s="403"/>
      <c r="Q29" s="9"/>
      <c r="R29" s="10"/>
      <c r="S29" s="420" t="s">
        <v>8</v>
      </c>
      <c r="T29" s="422" t="s">
        <v>44</v>
      </c>
      <c r="U29" s="423"/>
      <c r="V29" s="423"/>
      <c r="W29" s="424"/>
      <c r="X29" s="500"/>
      <c r="Y29" s="406"/>
      <c r="Z29" s="498" t="s">
        <v>10</v>
      </c>
      <c r="AA29" s="505" t="s">
        <v>11</v>
      </c>
      <c r="AB29" s="436"/>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479">
        <f>IF(C30=TRUE,"⑪",11)</f>
        <v>11</v>
      </c>
      <c r="B30" s="464">
        <f>IF(D30=TRUE,"⑪",11)</f>
        <v>11</v>
      </c>
      <c r="C30" s="466"/>
      <c r="D30" s="468" t="b">
        <v>0</v>
      </c>
      <c r="E30" s="138"/>
      <c r="F30" s="78"/>
      <c r="G30" s="78"/>
      <c r="H30" s="78"/>
      <c r="I30" s="431"/>
      <c r="J30" s="433"/>
      <c r="K30" s="396" t="b">
        <v>0</v>
      </c>
      <c r="L30" s="350">
        <f>IF(K30=TRUE,"○","")</f>
      </c>
      <c r="M30" s="352"/>
      <c r="N30" s="352"/>
      <c r="O30" s="368"/>
      <c r="P30" s="402"/>
      <c r="Q30" s="9"/>
      <c r="R30" s="10"/>
      <c r="S30" s="421"/>
      <c r="T30" s="540" t="s">
        <v>9</v>
      </c>
      <c r="U30" s="541"/>
      <c r="V30" s="541"/>
      <c r="W30" s="542"/>
      <c r="X30" s="501"/>
      <c r="Y30" s="407"/>
      <c r="Z30" s="499"/>
      <c r="AA30" s="506"/>
      <c r="AB30" s="437"/>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480"/>
      <c r="B31" s="465"/>
      <c r="C31" s="467"/>
      <c r="D31" s="469"/>
      <c r="E31" s="139"/>
      <c r="F31" s="77"/>
      <c r="G31" s="77"/>
      <c r="H31" s="77"/>
      <c r="I31" s="432"/>
      <c r="J31" s="434"/>
      <c r="K31" s="397"/>
      <c r="L31" s="399"/>
      <c r="M31" s="353"/>
      <c r="N31" s="353"/>
      <c r="O31" s="369"/>
      <c r="P31" s="403"/>
      <c r="Q31" s="9"/>
      <c r="R31" s="10"/>
      <c r="S31" s="534" t="s">
        <v>67</v>
      </c>
      <c r="T31" s="545" t="s">
        <v>51</v>
      </c>
      <c r="U31" s="545"/>
      <c r="V31" s="545"/>
      <c r="W31" s="546"/>
      <c r="X31" s="507">
        <v>3</v>
      </c>
      <c r="Y31" s="491" t="s">
        <v>66</v>
      </c>
      <c r="Z31" s="491">
        <v>1</v>
      </c>
      <c r="AA31" s="509">
        <v>1</v>
      </c>
      <c r="AB31" s="543"/>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479">
        <f>IF(C32=TRUE,"⑫",12)</f>
        <v>12</v>
      </c>
      <c r="B32" s="464">
        <f>IF(D32=TRUE,"⑫",12)</f>
        <v>12</v>
      </c>
      <c r="C32" s="466"/>
      <c r="D32" s="468" t="b">
        <v>0</v>
      </c>
      <c r="E32" s="138"/>
      <c r="F32" s="78"/>
      <c r="G32" s="78"/>
      <c r="H32" s="78"/>
      <c r="I32" s="431"/>
      <c r="J32" s="433"/>
      <c r="K32" s="396" t="b">
        <v>0</v>
      </c>
      <c r="L32" s="350">
        <f>IF(K32=TRUE,"○","")</f>
      </c>
      <c r="M32" s="352"/>
      <c r="N32" s="352"/>
      <c r="O32" s="368"/>
      <c r="P32" s="402"/>
      <c r="Q32" s="9"/>
      <c r="R32" s="10"/>
      <c r="S32" s="535"/>
      <c r="T32" s="536" t="s">
        <v>52</v>
      </c>
      <c r="U32" s="536"/>
      <c r="V32" s="536"/>
      <c r="W32" s="537"/>
      <c r="X32" s="508"/>
      <c r="Y32" s="492"/>
      <c r="Z32" s="492"/>
      <c r="AA32" s="510"/>
      <c r="AB32" s="544"/>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480"/>
      <c r="B33" s="465"/>
      <c r="C33" s="467"/>
      <c r="D33" s="469"/>
      <c r="E33" s="139"/>
      <c r="F33" s="82"/>
      <c r="G33" s="82"/>
      <c r="H33" s="82"/>
      <c r="I33" s="432"/>
      <c r="J33" s="434"/>
      <c r="K33" s="397"/>
      <c r="L33" s="399"/>
      <c r="M33" s="353"/>
      <c r="N33" s="353"/>
      <c r="O33" s="369"/>
      <c r="P33" s="403"/>
      <c r="Q33" s="9"/>
      <c r="R33" s="10"/>
      <c r="S33" s="534">
        <v>2</v>
      </c>
      <c r="T33" s="545" t="s">
        <v>53</v>
      </c>
      <c r="U33" s="545"/>
      <c r="V33" s="545"/>
      <c r="W33" s="546"/>
      <c r="X33" s="507">
        <v>2</v>
      </c>
      <c r="Y33" s="491" t="s">
        <v>66</v>
      </c>
      <c r="Z33" s="491"/>
      <c r="AA33" s="509">
        <v>2</v>
      </c>
      <c r="AB33" s="543"/>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494">
        <f>IF(C34=TRUE,"⑬",13)</f>
        <v>13</v>
      </c>
      <c r="B34" s="463">
        <f>IF(D34=TRUE,"⑬",13)</f>
        <v>13</v>
      </c>
      <c r="C34" s="466"/>
      <c r="D34" s="468" t="b">
        <v>0</v>
      </c>
      <c r="E34" s="138"/>
      <c r="F34" s="83"/>
      <c r="G34" s="83"/>
      <c r="H34" s="83"/>
      <c r="I34" s="431"/>
      <c r="J34" s="453"/>
      <c r="K34" s="396" t="b">
        <v>0</v>
      </c>
      <c r="L34" s="350">
        <f>IF(K34=TRUE,"○","")</f>
      </c>
      <c r="M34" s="352"/>
      <c r="N34" s="352"/>
      <c r="O34" s="401"/>
      <c r="P34" s="405"/>
      <c r="Q34" s="9"/>
      <c r="R34" s="10"/>
      <c r="S34" s="535"/>
      <c r="T34" s="536" t="s">
        <v>18</v>
      </c>
      <c r="U34" s="536"/>
      <c r="V34" s="536"/>
      <c r="W34" s="537"/>
      <c r="X34" s="508"/>
      <c r="Y34" s="492"/>
      <c r="Z34" s="492"/>
      <c r="AA34" s="510"/>
      <c r="AB34" s="544"/>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494"/>
      <c r="B35" s="463"/>
      <c r="C35" s="467"/>
      <c r="D35" s="469"/>
      <c r="E35" s="139"/>
      <c r="F35" s="77"/>
      <c r="G35" s="77"/>
      <c r="H35" s="77"/>
      <c r="I35" s="432"/>
      <c r="J35" s="453"/>
      <c r="K35" s="397"/>
      <c r="L35" s="399"/>
      <c r="M35" s="353"/>
      <c r="N35" s="353"/>
      <c r="O35" s="401"/>
      <c r="P35" s="405"/>
      <c r="Q35" s="9"/>
      <c r="R35" s="10"/>
      <c r="S35" s="534">
        <v>3</v>
      </c>
      <c r="T35" s="545" t="s">
        <v>54</v>
      </c>
      <c r="U35" s="545"/>
      <c r="V35" s="545"/>
      <c r="W35" s="546"/>
      <c r="X35" s="507">
        <v>3</v>
      </c>
      <c r="Y35" s="491"/>
      <c r="Z35" s="491">
        <v>2</v>
      </c>
      <c r="AA35" s="509">
        <v>1</v>
      </c>
      <c r="AB35" s="543"/>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479">
        <f>IF(C36=TRUE,"⑭",14)</f>
        <v>14</v>
      </c>
      <c r="B36" s="464">
        <f>IF(D36=TRUE,"⑭",14)</f>
        <v>14</v>
      </c>
      <c r="C36" s="466"/>
      <c r="D36" s="468" t="b">
        <v>0</v>
      </c>
      <c r="E36" s="138"/>
      <c r="F36" s="78"/>
      <c r="G36" s="78"/>
      <c r="H36" s="78"/>
      <c r="I36" s="431"/>
      <c r="J36" s="433"/>
      <c r="K36" s="396" t="b">
        <v>0</v>
      </c>
      <c r="L36" s="350">
        <f>IF(K36=TRUE,"○","")</f>
      </c>
      <c r="M36" s="352"/>
      <c r="N36" s="352"/>
      <c r="O36" s="368"/>
      <c r="P36" s="402"/>
      <c r="Q36" s="9"/>
      <c r="R36" s="10"/>
      <c r="S36" s="535"/>
      <c r="T36" s="536" t="s">
        <v>19</v>
      </c>
      <c r="U36" s="536"/>
      <c r="V36" s="536"/>
      <c r="W36" s="537"/>
      <c r="X36" s="508"/>
      <c r="Y36" s="492"/>
      <c r="Z36" s="492"/>
      <c r="AA36" s="510"/>
      <c r="AB36" s="544"/>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480"/>
      <c r="B37" s="465"/>
      <c r="C37" s="467"/>
      <c r="D37" s="469"/>
      <c r="E37" s="139"/>
      <c r="F37" s="77"/>
      <c r="G37" s="77"/>
      <c r="H37" s="77"/>
      <c r="I37" s="432"/>
      <c r="J37" s="434"/>
      <c r="K37" s="397"/>
      <c r="L37" s="399"/>
      <c r="M37" s="353"/>
      <c r="N37" s="353"/>
      <c r="O37" s="369"/>
      <c r="P37" s="403"/>
      <c r="Q37" s="9"/>
      <c r="R37" s="10"/>
      <c r="S37" s="534">
        <v>4</v>
      </c>
      <c r="T37" s="545" t="s">
        <v>55</v>
      </c>
      <c r="U37" s="545"/>
      <c r="V37" s="545"/>
      <c r="W37" s="546"/>
      <c r="X37" s="507">
        <v>2</v>
      </c>
      <c r="Y37" s="491" t="s">
        <v>66</v>
      </c>
      <c r="Z37" s="491"/>
      <c r="AA37" s="509">
        <v>2</v>
      </c>
      <c r="AB37" s="543"/>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494">
        <f>IF(C38=TRUE,"⑮",15)</f>
        <v>15</v>
      </c>
      <c r="B38" s="463">
        <f>IF(D38=TRUE,"⑮",15)</f>
        <v>15</v>
      </c>
      <c r="C38" s="466"/>
      <c r="D38" s="468" t="b">
        <v>0</v>
      </c>
      <c r="E38" s="138"/>
      <c r="F38" s="78"/>
      <c r="G38" s="78"/>
      <c r="H38" s="78"/>
      <c r="I38" s="431"/>
      <c r="J38" s="453"/>
      <c r="K38" s="396" t="b">
        <v>0</v>
      </c>
      <c r="L38" s="350">
        <f>IF(K38=TRUE,"○","")</f>
      </c>
      <c r="M38" s="352">
        <f>IF(L38="○",A38,"")</f>
      </c>
      <c r="N38" s="352"/>
      <c r="O38" s="401"/>
      <c r="P38" s="405"/>
      <c r="Q38" s="9"/>
      <c r="R38" s="10"/>
      <c r="S38" s="535"/>
      <c r="T38" s="536" t="s">
        <v>20</v>
      </c>
      <c r="U38" s="536"/>
      <c r="V38" s="536"/>
      <c r="W38" s="537"/>
      <c r="X38" s="508"/>
      <c r="Y38" s="492"/>
      <c r="Z38" s="492"/>
      <c r="AA38" s="510"/>
      <c r="AB38" s="544"/>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494"/>
      <c r="B39" s="463"/>
      <c r="C39" s="467"/>
      <c r="D39" s="469"/>
      <c r="E39" s="139"/>
      <c r="F39" s="77"/>
      <c r="G39" s="77"/>
      <c r="H39" s="77"/>
      <c r="I39" s="432"/>
      <c r="J39" s="453"/>
      <c r="K39" s="397"/>
      <c r="L39" s="399"/>
      <c r="M39" s="353"/>
      <c r="N39" s="353"/>
      <c r="O39" s="401"/>
      <c r="P39" s="405"/>
      <c r="Q39" s="9"/>
      <c r="R39" s="10"/>
      <c r="S39" s="534">
        <v>5</v>
      </c>
      <c r="T39" s="549"/>
      <c r="U39" s="549"/>
      <c r="V39" s="549"/>
      <c r="W39" s="550"/>
      <c r="X39" s="507"/>
      <c r="Y39" s="491"/>
      <c r="Z39" s="491"/>
      <c r="AA39" s="509"/>
      <c r="AB39" s="543"/>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479">
        <f>IF(C40=TRUE,"⑯",16)</f>
        <v>16</v>
      </c>
      <c r="B40" s="464">
        <f>IF(D40=TRUE,"⑯",16)</f>
        <v>16</v>
      </c>
      <c r="C40" s="466"/>
      <c r="D40" s="468" t="b">
        <v>0</v>
      </c>
      <c r="E40" s="138"/>
      <c r="F40" s="78"/>
      <c r="G40" s="78"/>
      <c r="H40" s="78"/>
      <c r="I40" s="431"/>
      <c r="J40" s="433"/>
      <c r="K40" s="396" t="b">
        <v>0</v>
      </c>
      <c r="L40" s="350">
        <f>IF(K40=TRUE,"○","")</f>
      </c>
      <c r="M40" s="352">
        <f>IF(L40="○",A40,"")</f>
      </c>
      <c r="N40" s="352"/>
      <c r="O40" s="368"/>
      <c r="P40" s="402"/>
      <c r="Q40" s="9"/>
      <c r="R40" s="10"/>
      <c r="S40" s="535"/>
      <c r="T40" s="547"/>
      <c r="U40" s="547"/>
      <c r="V40" s="547"/>
      <c r="W40" s="548"/>
      <c r="X40" s="508"/>
      <c r="Y40" s="492"/>
      <c r="Z40" s="492"/>
      <c r="AA40" s="510"/>
      <c r="AB40" s="544"/>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480"/>
      <c r="B41" s="465"/>
      <c r="C41" s="467"/>
      <c r="D41" s="469"/>
      <c r="E41" s="139"/>
      <c r="F41" s="82"/>
      <c r="G41" s="82"/>
      <c r="H41" s="82"/>
      <c r="I41" s="432"/>
      <c r="J41" s="434"/>
      <c r="K41" s="397"/>
      <c r="L41" s="399"/>
      <c r="M41" s="353"/>
      <c r="N41" s="353"/>
      <c r="O41" s="369"/>
      <c r="P41" s="403"/>
      <c r="Q41" s="9"/>
      <c r="R41" s="10"/>
      <c r="S41" s="534">
        <v>6</v>
      </c>
      <c r="T41" s="549"/>
      <c r="U41" s="549"/>
      <c r="V41" s="549"/>
      <c r="W41" s="550"/>
      <c r="X41" s="507"/>
      <c r="Y41" s="491"/>
      <c r="Z41" s="491"/>
      <c r="AA41" s="509"/>
      <c r="AB41" s="543"/>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479">
        <f>IF(C42=TRUE,"⑰",17)</f>
        <v>17</v>
      </c>
      <c r="B42" s="464">
        <f>IF(D42=TRUE,"⑰",17)</f>
        <v>17</v>
      </c>
      <c r="C42" s="466"/>
      <c r="D42" s="468" t="b">
        <v>0</v>
      </c>
      <c r="E42" s="138"/>
      <c r="F42" s="83"/>
      <c r="G42" s="83"/>
      <c r="H42" s="83"/>
      <c r="I42" s="431"/>
      <c r="J42" s="433"/>
      <c r="K42" s="396" t="b">
        <v>0</v>
      </c>
      <c r="L42" s="350">
        <f>IF(K42=TRUE,"○","")</f>
      </c>
      <c r="M42" s="352">
        <f>IF(L42="○",A42,"")</f>
      </c>
      <c r="N42" s="352"/>
      <c r="O42" s="368"/>
      <c r="P42" s="402"/>
      <c r="Q42" s="9"/>
      <c r="R42" s="10"/>
      <c r="S42" s="535"/>
      <c r="T42" s="547"/>
      <c r="U42" s="547"/>
      <c r="V42" s="547"/>
      <c r="W42" s="548"/>
      <c r="X42" s="508"/>
      <c r="Y42" s="492"/>
      <c r="Z42" s="492"/>
      <c r="AA42" s="510"/>
      <c r="AB42" s="544"/>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480"/>
      <c r="B43" s="465"/>
      <c r="C43" s="467"/>
      <c r="D43" s="469"/>
      <c r="E43" s="139"/>
      <c r="F43" s="77"/>
      <c r="G43" s="77"/>
      <c r="H43" s="77"/>
      <c r="I43" s="432"/>
      <c r="J43" s="434"/>
      <c r="K43" s="397"/>
      <c r="L43" s="399"/>
      <c r="M43" s="353"/>
      <c r="N43" s="353"/>
      <c r="O43" s="369"/>
      <c r="P43" s="403"/>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479">
        <f>IF(C44=TRUE,"⑱",18)</f>
        <v>18</v>
      </c>
      <c r="B44" s="464">
        <f>IF(D44=TRUE,"⑱",18)</f>
        <v>18</v>
      </c>
      <c r="C44" s="466"/>
      <c r="D44" s="468" t="b">
        <v>0</v>
      </c>
      <c r="E44" s="138"/>
      <c r="F44" s="78"/>
      <c r="G44" s="78"/>
      <c r="H44" s="78"/>
      <c r="I44" s="431"/>
      <c r="J44" s="433"/>
      <c r="K44" s="396" t="b">
        <v>0</v>
      </c>
      <c r="L44" s="350">
        <f>IF(K44=TRUE,"○","")</f>
      </c>
      <c r="M44" s="352">
        <f>IF(L44="○",A44,"")</f>
      </c>
      <c r="N44" s="352"/>
      <c r="O44" s="368"/>
      <c r="P44" s="402"/>
      <c r="Q44" s="9"/>
      <c r="R44" s="10"/>
      <c r="S44" s="481" t="s">
        <v>257</v>
      </c>
      <c r="T44" s="482"/>
      <c r="U44" s="482"/>
      <c r="V44" s="482"/>
      <c r="W44" s="482"/>
      <c r="X44" s="482"/>
      <c r="Y44" s="482"/>
      <c r="Z44" s="482"/>
      <c r="AA44" s="482"/>
      <c r="AB44" s="482"/>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480"/>
      <c r="B45" s="465"/>
      <c r="C45" s="467"/>
      <c r="D45" s="469"/>
      <c r="E45" s="139"/>
      <c r="F45" s="77"/>
      <c r="G45" s="77"/>
      <c r="H45" s="77"/>
      <c r="I45" s="432"/>
      <c r="J45" s="434"/>
      <c r="K45" s="397"/>
      <c r="L45" s="399"/>
      <c r="M45" s="353"/>
      <c r="N45" s="353"/>
      <c r="O45" s="369"/>
      <c r="P45" s="403"/>
      <c r="Q45" s="9"/>
      <c r="R45" s="10"/>
      <c r="S45" s="481"/>
      <c r="T45" s="482"/>
      <c r="U45" s="482"/>
      <c r="V45" s="482"/>
      <c r="W45" s="482"/>
      <c r="X45" s="482"/>
      <c r="Y45" s="482"/>
      <c r="Z45" s="482"/>
      <c r="AA45" s="482"/>
      <c r="AB45" s="482"/>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479">
        <f>IF(C46=TRUE,"⑲",19)</f>
        <v>19</v>
      </c>
      <c r="B46" s="464">
        <f>IF(D46=TRUE,"⑲",19)</f>
        <v>19</v>
      </c>
      <c r="C46" s="466"/>
      <c r="D46" s="468" t="b">
        <v>0</v>
      </c>
      <c r="E46" s="138"/>
      <c r="F46" s="78"/>
      <c r="G46" s="78"/>
      <c r="H46" s="78"/>
      <c r="I46" s="431"/>
      <c r="J46" s="433"/>
      <c r="K46" s="396" t="b">
        <v>0</v>
      </c>
      <c r="L46" s="350">
        <f>IF(K46=TRUE,"○","")</f>
      </c>
      <c r="M46" s="352">
        <f>IF(L46="○",A46,"")</f>
      </c>
      <c r="N46" s="352"/>
      <c r="O46" s="368"/>
      <c r="P46" s="402"/>
      <c r="Q46" s="9"/>
      <c r="R46" s="10"/>
      <c r="S46" s="482"/>
      <c r="T46" s="482"/>
      <c r="U46" s="482"/>
      <c r="V46" s="482"/>
      <c r="W46" s="482"/>
      <c r="X46" s="482"/>
      <c r="Y46" s="482"/>
      <c r="Z46" s="482"/>
      <c r="AA46" s="482"/>
      <c r="AB46" s="482"/>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480"/>
      <c r="B47" s="465"/>
      <c r="C47" s="467"/>
      <c r="D47" s="469"/>
      <c r="E47" s="139"/>
      <c r="F47" s="77"/>
      <c r="G47" s="77"/>
      <c r="H47" s="77"/>
      <c r="I47" s="432"/>
      <c r="J47" s="434"/>
      <c r="K47" s="397"/>
      <c r="L47" s="399"/>
      <c r="M47" s="353"/>
      <c r="N47" s="353"/>
      <c r="O47" s="369"/>
      <c r="P47" s="403"/>
      <c r="Q47" s="9"/>
      <c r="R47" s="10"/>
      <c r="S47" s="482"/>
      <c r="T47" s="482"/>
      <c r="U47" s="482"/>
      <c r="V47" s="482"/>
      <c r="W47" s="482"/>
      <c r="X47" s="482"/>
      <c r="Y47" s="482"/>
      <c r="Z47" s="482"/>
      <c r="AA47" s="482"/>
      <c r="AB47" s="482"/>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479">
        <f>IF(C48=TRUE,"⑳",20)</f>
        <v>20</v>
      </c>
      <c r="B48" s="464">
        <f>IF(D48=TRUE,"⑳",20)</f>
        <v>20</v>
      </c>
      <c r="C48" s="466"/>
      <c r="D48" s="468" t="b">
        <v>0</v>
      </c>
      <c r="E48" s="138"/>
      <c r="F48" s="78"/>
      <c r="G48" s="78"/>
      <c r="H48" s="81"/>
      <c r="I48" s="431"/>
      <c r="J48" s="433"/>
      <c r="K48" s="396" t="b">
        <v>0</v>
      </c>
      <c r="L48" s="350">
        <f>IF(K48=TRUE,"○","")</f>
      </c>
      <c r="M48" s="352">
        <f>IF(L48="○",A48,"")</f>
      </c>
      <c r="N48" s="352"/>
      <c r="O48" s="368"/>
      <c r="P48" s="402"/>
      <c r="Q48" s="9"/>
      <c r="R48" s="10"/>
      <c r="S48" s="482"/>
      <c r="T48" s="482"/>
      <c r="U48" s="482"/>
      <c r="V48" s="482"/>
      <c r="W48" s="482"/>
      <c r="X48" s="482"/>
      <c r="Y48" s="482"/>
      <c r="Z48" s="482"/>
      <c r="AA48" s="482"/>
      <c r="AB48" s="482"/>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531"/>
      <c r="B49" s="533"/>
      <c r="C49" s="532"/>
      <c r="D49" s="471"/>
      <c r="E49" s="140"/>
      <c r="F49" s="84"/>
      <c r="G49" s="84"/>
      <c r="H49" s="85"/>
      <c r="I49" s="458"/>
      <c r="J49" s="459"/>
      <c r="K49" s="461"/>
      <c r="L49" s="351"/>
      <c r="M49" s="398"/>
      <c r="N49" s="398"/>
      <c r="O49" s="460"/>
      <c r="P49" s="470"/>
      <c r="Q49" s="9"/>
      <c r="R49" s="10"/>
      <c r="S49" s="482"/>
      <c r="T49" s="482"/>
      <c r="U49" s="482"/>
      <c r="V49" s="482"/>
      <c r="W49" s="482"/>
      <c r="X49" s="482"/>
      <c r="Y49" s="482"/>
      <c r="Z49" s="482"/>
      <c r="AA49" s="482"/>
      <c r="AB49" s="482"/>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82"/>
      <c r="T50" s="482"/>
      <c r="U50" s="482"/>
      <c r="V50" s="482"/>
      <c r="W50" s="482"/>
      <c r="X50" s="482"/>
      <c r="Y50" s="482"/>
      <c r="Z50" s="482"/>
      <c r="AA50" s="482"/>
      <c r="AB50" s="482"/>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82"/>
      <c r="T51" s="482"/>
      <c r="U51" s="482"/>
      <c r="V51" s="482"/>
      <c r="W51" s="482"/>
      <c r="X51" s="482"/>
      <c r="Y51" s="482"/>
      <c r="Z51" s="482"/>
      <c r="AA51" s="482"/>
      <c r="AB51" s="482"/>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84" customFormat="1" ht="10.5" customHeight="1" hidden="1">
      <c r="B59" s="183"/>
      <c r="C59" s="183"/>
      <c r="D59" s="183"/>
      <c r="E59" s="183"/>
      <c r="F59" s="183"/>
      <c r="G59" s="183"/>
      <c r="H59" s="183"/>
      <c r="I59" s="183"/>
      <c r="J59" s="183"/>
      <c r="K59" s="183"/>
      <c r="L59" s="183"/>
      <c r="M59" s="183"/>
      <c r="N59" s="183"/>
      <c r="O59" s="183"/>
      <c r="P59" s="183"/>
      <c r="Q59" s="183"/>
      <c r="R59" s="183"/>
      <c r="S59" s="189"/>
      <c r="T59" s="189"/>
      <c r="U59" s="189"/>
      <c r="V59" s="189"/>
      <c r="W59" s="189"/>
      <c r="X59" s="189"/>
      <c r="Y59" s="189"/>
      <c r="Z59" s="189"/>
      <c r="AA59" s="189"/>
      <c r="AB59" s="189"/>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row>
    <row r="60" spans="2:82" s="184" customFormat="1" ht="10.5" customHeight="1" hidden="1">
      <c r="B60" s="183"/>
      <c r="C60" s="183"/>
      <c r="D60" s="183"/>
      <c r="E60" s="183"/>
      <c r="F60" s="183"/>
      <c r="G60" s="183"/>
      <c r="H60" s="183"/>
      <c r="I60" s="183"/>
      <c r="J60" s="183"/>
      <c r="K60" s="183"/>
      <c r="L60" s="183"/>
      <c r="M60" s="183"/>
      <c r="N60" s="183"/>
      <c r="O60" s="183"/>
      <c r="P60" s="183"/>
      <c r="Q60" s="183"/>
      <c r="R60" s="183"/>
      <c r="S60" s="189"/>
      <c r="T60" s="189"/>
      <c r="U60" s="189"/>
      <c r="V60" s="189"/>
      <c r="W60" s="189"/>
      <c r="X60" s="189"/>
      <c r="Y60" s="189"/>
      <c r="Z60" s="189"/>
      <c r="AA60" s="189"/>
      <c r="AB60" s="189"/>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row>
    <row r="61" spans="2:82" s="184" customFormat="1" ht="10.5" customHeight="1" hidden="1">
      <c r="B61" s="183"/>
      <c r="C61" s="183"/>
      <c r="D61" s="183"/>
      <c r="E61" s="183"/>
      <c r="F61" s="183"/>
      <c r="G61" s="183"/>
      <c r="H61" s="183"/>
      <c r="I61" s="183"/>
      <c r="J61" s="183"/>
      <c r="K61" s="183"/>
      <c r="L61" s="183"/>
      <c r="M61" s="183"/>
      <c r="N61" s="183"/>
      <c r="O61" s="183"/>
      <c r="P61" s="183"/>
      <c r="Q61" s="183"/>
      <c r="R61" s="183"/>
      <c r="S61" s="189"/>
      <c r="T61" s="189"/>
      <c r="U61" s="189"/>
      <c r="V61" s="189"/>
      <c r="W61" s="189"/>
      <c r="X61" s="189"/>
      <c r="Y61" s="189"/>
      <c r="Z61" s="189"/>
      <c r="AA61" s="189"/>
      <c r="AB61" s="189"/>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row>
    <row r="62" spans="2:82" s="184" customFormat="1" ht="10.5" customHeight="1" hidden="1">
      <c r="B62" s="183"/>
      <c r="C62" s="183"/>
      <c r="D62" s="183"/>
      <c r="E62" s="183"/>
      <c r="F62" s="183"/>
      <c r="G62" s="183"/>
      <c r="H62" s="183"/>
      <c r="I62" s="183"/>
      <c r="J62" s="183"/>
      <c r="K62" s="183"/>
      <c r="L62" s="183"/>
      <c r="M62" s="183"/>
      <c r="N62" s="183"/>
      <c r="O62" s="183"/>
      <c r="P62" s="183"/>
      <c r="Q62" s="183"/>
      <c r="R62" s="183"/>
      <c r="S62" s="189"/>
      <c r="T62" s="189"/>
      <c r="U62" s="189"/>
      <c r="V62" s="189"/>
      <c r="W62" s="189"/>
      <c r="X62" s="189"/>
      <c r="Y62" s="189"/>
      <c r="Z62" s="189"/>
      <c r="AA62" s="189"/>
      <c r="AB62" s="189"/>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row>
    <row r="63" spans="2:82" s="184" customFormat="1" ht="10.5" customHeight="1" hidden="1">
      <c r="B63" s="183"/>
      <c r="C63" s="183"/>
      <c r="D63" s="183"/>
      <c r="E63" s="183"/>
      <c r="F63" s="183"/>
      <c r="G63" s="183"/>
      <c r="H63" s="183"/>
      <c r="I63" s="183"/>
      <c r="J63" s="183"/>
      <c r="K63" s="183"/>
      <c r="L63" s="183"/>
      <c r="M63" s="183"/>
      <c r="N63" s="183"/>
      <c r="O63" s="183"/>
      <c r="P63" s="183"/>
      <c r="Q63" s="183"/>
      <c r="R63" s="183"/>
      <c r="S63" s="189"/>
      <c r="T63" s="189"/>
      <c r="U63" s="189"/>
      <c r="V63" s="189"/>
      <c r="W63" s="189"/>
      <c r="X63" s="189"/>
      <c r="Y63" s="189"/>
      <c r="Z63" s="189"/>
      <c r="AA63" s="189"/>
      <c r="AB63" s="189"/>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row>
    <row r="64" spans="2:82" s="184" customFormat="1" ht="10.5" customHeight="1" hidden="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row>
    <row r="65" spans="2:82" s="184" customFormat="1" ht="10.5" customHeight="1" hidden="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row>
    <row r="66" spans="2:82" s="184" customFormat="1" ht="10.5" customHeight="1" hidden="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row>
    <row r="67" spans="2:82" s="184" customFormat="1" ht="10.5" customHeight="1" hidden="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row>
    <row r="68" spans="2:82" s="184" customFormat="1" ht="10.5" customHeight="1" hidden="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row>
    <row r="69" spans="2:82" s="184" customFormat="1" ht="10.5" customHeight="1" hidden="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row>
    <row r="70" spans="2:82" s="184" customFormat="1" ht="10.5" customHeight="1" hidden="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row>
    <row r="71" spans="2:82" s="184" customFormat="1" ht="10.5" customHeight="1" hidden="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2" s="184" customFormat="1" ht="16.5" customHeight="1" hidden="1">
      <c r="B72" s="183"/>
      <c r="C72" s="183"/>
      <c r="D72" s="183"/>
      <c r="E72" s="183" t="s">
        <v>122</v>
      </c>
      <c r="F72" s="183">
        <f>F4</f>
        <v>0</v>
      </c>
      <c r="G72" s="183"/>
      <c r="H72" s="183"/>
      <c r="I72" s="183"/>
      <c r="J72" s="183"/>
      <c r="K72" s="183"/>
      <c r="L72" s="183"/>
      <c r="M72" s="183"/>
      <c r="N72" s="183"/>
      <c r="O72" s="183"/>
      <c r="P72" s="183"/>
      <c r="Q72" s="348" t="s">
        <v>91</v>
      </c>
      <c r="R72" s="349"/>
      <c r="S72" s="349"/>
      <c r="T72" s="349"/>
      <c r="U72" s="349"/>
      <c r="V72" s="349"/>
      <c r="W72" s="349"/>
      <c r="X72" s="349"/>
      <c r="Y72" s="349"/>
      <c r="Z72" s="349"/>
      <c r="AA72" s="349"/>
      <c r="AB72" s="349"/>
      <c r="AC72" s="349"/>
      <c r="AD72" s="349"/>
      <c r="AE72" s="349"/>
      <c r="AF72" s="349"/>
      <c r="AG72" s="349"/>
      <c r="AH72" s="349"/>
      <c r="AI72" s="349"/>
      <c r="AJ72" s="349"/>
      <c r="AK72" s="349"/>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customHeight="1" hidden="1">
      <c r="B73" s="45" t="s">
        <v>56</v>
      </c>
      <c r="C73" s="45"/>
      <c r="D73" s="45"/>
      <c r="E73" s="45" t="s">
        <v>57</v>
      </c>
      <c r="F73" s="45" t="s">
        <v>163</v>
      </c>
      <c r="G73" s="45" t="s">
        <v>44</v>
      </c>
      <c r="H73" s="45" t="s">
        <v>58</v>
      </c>
      <c r="I73" s="45" t="s">
        <v>33</v>
      </c>
      <c r="J73" s="394" t="s">
        <v>90</v>
      </c>
      <c r="K73" s="395"/>
      <c r="L73" s="45"/>
      <c r="M73" s="45" t="s">
        <v>59</v>
      </c>
      <c r="N73" s="45"/>
      <c r="O73" s="45"/>
      <c r="P73" s="45" t="s">
        <v>60</v>
      </c>
      <c r="Q73" s="45"/>
      <c r="R73" s="45">
        <v>1</v>
      </c>
      <c r="S73" s="45" t="s">
        <v>61</v>
      </c>
      <c r="T73" s="45">
        <v>2</v>
      </c>
      <c r="U73" s="45" t="s">
        <v>62</v>
      </c>
      <c r="V73" s="45">
        <v>3</v>
      </c>
      <c r="W73" s="45" t="s">
        <v>62</v>
      </c>
      <c r="X73" s="45">
        <v>4</v>
      </c>
      <c r="Y73" s="45" t="s">
        <v>63</v>
      </c>
      <c r="Z73" s="45">
        <v>5</v>
      </c>
      <c r="AA73" s="45" t="s">
        <v>64</v>
      </c>
      <c r="AB73" s="45">
        <v>6</v>
      </c>
      <c r="AC73" s="45" t="s">
        <v>65</v>
      </c>
      <c r="AD73" s="45">
        <v>7</v>
      </c>
      <c r="AE73" s="45" t="s">
        <v>65</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3" s="184" customFormat="1" ht="10.5" customHeight="1" hidden="1">
      <c r="B74" s="45">
        <v>1</v>
      </c>
      <c r="C74" s="45"/>
      <c r="D74" s="45"/>
      <c r="E74" s="45">
        <f>IF(E11="","",E11)</f>
      </c>
      <c r="F74" s="45">
        <f>IF(E74="","",1)</f>
      </c>
      <c r="G74" s="45">
        <f>IF(E10="","",E10)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3" s="184" customFormat="1" ht="10.5" customHeight="1" hidden="1">
      <c r="B75" s="45">
        <v>2</v>
      </c>
      <c r="C75" s="45"/>
      <c r="D75" s="45"/>
      <c r="E75" s="45">
        <f>IF(E13="","",E13)</f>
      </c>
      <c r="F75" s="45">
        <f aca="true" t="shared" si="9" ref="F75:F93">IF(E75="","",1)</f>
      </c>
      <c r="G75" s="45">
        <f>IF(E12="","",E12)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3" s="184" customFormat="1" ht="10.5" customHeight="1" hidden="1">
      <c r="B76" s="45">
        <v>3</v>
      </c>
      <c r="C76" s="45"/>
      <c r="D76" s="45"/>
      <c r="E76" s="45">
        <f>IF(E15="","",E15)</f>
      </c>
      <c r="F76" s="45">
        <f t="shared" si="9"/>
      </c>
      <c r="G76" s="45">
        <f>IF(E14="","",E14)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3" s="184" customFormat="1" ht="10.5" customHeight="1" hidden="1">
      <c r="B77" s="45">
        <v>4</v>
      </c>
      <c r="C77" s="45"/>
      <c r="D77" s="45"/>
      <c r="E77" s="45">
        <f>IF(E17="","",E17)</f>
      </c>
      <c r="F77" s="45">
        <f t="shared" si="9"/>
      </c>
      <c r="G77" s="45">
        <f>IF(E16="","",E16)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3" s="184" customFormat="1" ht="10.5" customHeight="1" hidden="1">
      <c r="B78" s="45">
        <v>5</v>
      </c>
      <c r="C78" s="45"/>
      <c r="D78" s="45"/>
      <c r="E78" s="45">
        <f>IF(E19="","",E19)</f>
      </c>
      <c r="F78" s="45">
        <f t="shared" si="9"/>
      </c>
      <c r="G78" s="45">
        <f>IF(E18="","",E18)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3" s="184" customFormat="1" ht="10.5" customHeight="1" hidden="1">
      <c r="B79" s="45">
        <v>6</v>
      </c>
      <c r="C79" s="45"/>
      <c r="D79" s="45"/>
      <c r="E79" s="45">
        <f>IF(E21="","",E21)</f>
      </c>
      <c r="F79" s="45">
        <f t="shared" si="9"/>
      </c>
      <c r="G79" s="45">
        <f>IF(E20="","",E20)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3" s="184" customFormat="1" ht="10.5" customHeight="1" hidden="1">
      <c r="B80" s="45">
        <v>7</v>
      </c>
      <c r="C80" s="45"/>
      <c r="D80" s="45"/>
      <c r="E80" s="45">
        <f>IF(E23="","",E23)</f>
      </c>
      <c r="F80" s="45">
        <f t="shared" si="9"/>
      </c>
      <c r="G80" s="45">
        <f>IF(E22="","",E22)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3" s="184" customFormat="1" ht="10.5" customHeight="1" hidden="1">
      <c r="B81" s="45">
        <v>8</v>
      </c>
      <c r="C81" s="45"/>
      <c r="D81" s="45"/>
      <c r="E81" s="45">
        <f>IF(E25="","",E25)</f>
      </c>
      <c r="F81" s="45">
        <f t="shared" si="9"/>
      </c>
      <c r="G81" s="45">
        <f>IF(E24="","",E24)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3" s="184" customFormat="1" ht="10.5" customHeight="1" hidden="1">
      <c r="B82" s="45">
        <v>9</v>
      </c>
      <c r="C82" s="45"/>
      <c r="D82" s="45"/>
      <c r="E82" s="45">
        <f>IF(E27="","",E27)</f>
      </c>
      <c r="F82" s="45">
        <f t="shared" si="9"/>
      </c>
      <c r="G82" s="45">
        <f>IF(E26="","",E26)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3" s="184" customFormat="1" ht="10.5" customHeight="1" hidden="1">
      <c r="B83" s="45">
        <v>10</v>
      </c>
      <c r="C83" s="45"/>
      <c r="D83" s="45"/>
      <c r="E83" s="45">
        <f>IF(E29="","",E29)</f>
      </c>
      <c r="F83" s="45">
        <f t="shared" si="9"/>
      </c>
      <c r="G83" s="45">
        <f>IF(E28="","",E28)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3" s="184" customFormat="1" ht="10.5" customHeight="1" hidden="1">
      <c r="B84" s="45">
        <v>11</v>
      </c>
      <c r="C84" s="45"/>
      <c r="D84" s="45"/>
      <c r="E84" s="45">
        <f>IF(E31="","",E31)</f>
      </c>
      <c r="F84" s="45">
        <f t="shared" si="9"/>
      </c>
      <c r="G84" s="45">
        <f>IF(E30="","",E30)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3" s="184" customFormat="1" ht="10.5" customHeight="1" hidden="1">
      <c r="B85" s="45">
        <v>12</v>
      </c>
      <c r="C85" s="45"/>
      <c r="D85" s="45"/>
      <c r="E85" s="45">
        <f>IF(E33="","",E33)</f>
      </c>
      <c r="F85" s="45">
        <f t="shared" si="9"/>
      </c>
      <c r="G85" s="45">
        <f>IF(E32="","",E32)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3" s="184" customFormat="1" ht="10.5" customHeight="1" hidden="1">
      <c r="B86" s="45">
        <v>13</v>
      </c>
      <c r="C86" s="45"/>
      <c r="D86" s="45"/>
      <c r="E86" s="45">
        <f>IF(E35="","",E35)</f>
      </c>
      <c r="F86" s="45">
        <f t="shared" si="9"/>
      </c>
      <c r="G86" s="45">
        <f>IF(E34="","",E34)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3" s="184" customFormat="1" ht="10.5" customHeight="1" hidden="1">
      <c r="B87" s="45">
        <v>14</v>
      </c>
      <c r="C87" s="45"/>
      <c r="D87" s="45"/>
      <c r="E87" s="45">
        <f>IF(E37="","",E37)</f>
      </c>
      <c r="F87" s="45">
        <f t="shared" si="9"/>
      </c>
      <c r="G87" s="45">
        <f>IF(E36="","",E36)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3" s="184" customFormat="1" ht="10.5" customHeight="1" hidden="1">
      <c r="B88" s="45">
        <v>15</v>
      </c>
      <c r="C88" s="45"/>
      <c r="D88" s="45"/>
      <c r="E88" s="45">
        <f>IF(E39="","",E39)</f>
      </c>
      <c r="F88" s="45">
        <f t="shared" si="9"/>
      </c>
      <c r="G88" s="45">
        <f>IF(E38="","",E38)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3" s="184" customFormat="1" ht="10.5" customHeight="1" hidden="1">
      <c r="B89" s="45">
        <v>16</v>
      </c>
      <c r="C89" s="45"/>
      <c r="D89" s="45"/>
      <c r="E89" s="45">
        <f>IF(E41="","",E41)</f>
      </c>
      <c r="F89" s="45">
        <f t="shared" si="9"/>
      </c>
      <c r="G89" s="45">
        <f>IF(E40="","",E40)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3" s="184" customFormat="1" ht="10.5" customHeight="1" hidden="1">
      <c r="B90" s="45">
        <v>17</v>
      </c>
      <c r="C90" s="45"/>
      <c r="D90" s="45"/>
      <c r="E90" s="45">
        <f>IF(E43="","",E43)</f>
      </c>
      <c r="F90" s="45">
        <f t="shared" si="9"/>
      </c>
      <c r="G90" s="45">
        <f>IF(E42="","",E42)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3" s="184" customFormat="1" ht="10.5" customHeight="1" hidden="1">
      <c r="B91" s="45">
        <v>18</v>
      </c>
      <c r="C91" s="45"/>
      <c r="D91" s="45"/>
      <c r="E91" s="45">
        <f>IF(E45="","",E45)</f>
      </c>
      <c r="F91" s="45">
        <f t="shared" si="9"/>
      </c>
      <c r="G91" s="45">
        <f>IF(E44="","",E44)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3" s="184" customFormat="1" ht="10.5" customHeight="1" hidden="1">
      <c r="B92" s="45">
        <v>19</v>
      </c>
      <c r="C92" s="45"/>
      <c r="D92" s="45"/>
      <c r="E92" s="45">
        <f>IF(E47="","",E47)</f>
      </c>
      <c r="F92" s="45">
        <f t="shared" si="9"/>
      </c>
      <c r="G92" s="45">
        <f>IF(E46="","",E46)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3" s="184" customFormat="1" ht="10.5" customHeight="1" hidden="1">
      <c r="B93" s="45">
        <v>20</v>
      </c>
      <c r="C93" s="45"/>
      <c r="D93" s="45"/>
      <c r="E93" s="45">
        <f>IF(E49="","",E49)</f>
      </c>
      <c r="F93" s="45">
        <f t="shared" si="9"/>
      </c>
      <c r="G93" s="45">
        <f>IF(E48="","",E48)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2" s="184" customFormat="1" ht="10.5" customHeight="1" hidden="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0.5" customHeight="1" hidden="1">
      <c r="B95" s="185"/>
      <c r="C95" s="186"/>
      <c r="D95" s="187"/>
      <c r="E95" s="43" t="s">
        <v>33</v>
      </c>
      <c r="F95" s="186" t="s">
        <v>59</v>
      </c>
      <c r="G95" s="188" t="s">
        <v>57</v>
      </c>
      <c r="H95" s="187" t="s">
        <v>33</v>
      </c>
      <c r="I95" s="43" t="s">
        <v>94</v>
      </c>
      <c r="J95" s="189"/>
      <c r="K95" s="189"/>
      <c r="L95" s="189"/>
      <c r="M95" s="189"/>
      <c r="N95" s="183"/>
      <c r="O95" s="183"/>
      <c r="P95" s="183"/>
      <c r="Q95" s="189"/>
      <c r="R95" s="189"/>
      <c r="S95" s="186" t="s">
        <v>222</v>
      </c>
      <c r="T95" s="42" t="s">
        <v>223</v>
      </c>
      <c r="U95" s="42" t="s">
        <v>224</v>
      </c>
      <c r="V95" s="42" t="s">
        <v>225</v>
      </c>
      <c r="W95" s="42" t="s">
        <v>226</v>
      </c>
      <c r="X95" s="42" t="s">
        <v>227</v>
      </c>
      <c r="Y95" s="42" t="s">
        <v>228</v>
      </c>
      <c r="Z95" s="42" t="s">
        <v>229</v>
      </c>
      <c r="AA95" s="42" t="s">
        <v>230</v>
      </c>
      <c r="AB95" s="42" t="s">
        <v>231</v>
      </c>
      <c r="AC95" s="41" t="s">
        <v>60</v>
      </c>
      <c r="AD95" s="42" t="s">
        <v>33</v>
      </c>
      <c r="AE95" s="43" t="s">
        <v>57</v>
      </c>
      <c r="AF95" s="183"/>
      <c r="AG95" s="183"/>
      <c r="AH95" s="45" t="str">
        <f>F4&amp;"　中学校"</f>
        <v>　中学校</v>
      </c>
      <c r="AI95" s="45">
        <f>IF(F4="","",F4)</f>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0.5" customHeight="1" hidden="1">
      <c r="B96" s="185">
        <v>1</v>
      </c>
      <c r="C96" s="190" t="e">
        <f aca="true" t="shared" si="25" ref="C96:C102">VLOOKUP(E96,$B$74:$I$93,4)</f>
        <v>#N/A</v>
      </c>
      <c r="D96" s="185"/>
      <c r="E96" s="191" t="e">
        <f aca="true" t="shared" si="26" ref="E96:E102">MATCH(B96,$K$74:$K$93,0)</f>
        <v>#N/A</v>
      </c>
      <c r="F96" s="190" t="e">
        <f>MATCH(B96,$M$74:$M$93,0)</f>
        <v>#N/A</v>
      </c>
      <c r="G96" s="45" t="e">
        <f>VLOOKUP(F96,$B$74:$I$93,4)</f>
        <v>#N/A</v>
      </c>
      <c r="H96" s="192" t="e">
        <f>VLOOKUP(F96,$B$74:$I$93,8)</f>
        <v>#N/A</v>
      </c>
      <c r="I96" s="191" t="e">
        <f aca="true" t="shared" si="27" ref="I96:I101">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aca="true" t="shared" si="28" ref="AE96:AE108">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0.5" customHeight="1" hidden="1">
      <c r="B97" s="185">
        <v>2</v>
      </c>
      <c r="C97" s="190" t="e">
        <f t="shared" si="25"/>
        <v>#N/A</v>
      </c>
      <c r="D97" s="185"/>
      <c r="E97" s="191" t="e">
        <f t="shared" si="26"/>
        <v>#N/A</v>
      </c>
      <c r="F97" s="190" t="e">
        <f aca="true" t="shared" si="29" ref="F97:F102">MATCH(B97,$M$74:$M$93,0)</f>
        <v>#N/A</v>
      </c>
      <c r="G97" s="45" t="e">
        <f aca="true" t="shared" si="30" ref="G97:G102">VLOOKUP(F97,$B$74:$I$93,4)</f>
        <v>#N/A</v>
      </c>
      <c r="H97" s="192" t="e">
        <f aca="true" t="shared" si="31" ref="H97:H102">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0.5" customHeight="1" hidden="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0.5" customHeight="1" hidden="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0.5" customHeight="1" hidden="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0.5" customHeight="1" hidden="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0.5" customHeight="1" hidden="1">
      <c r="B102" s="185">
        <v>7</v>
      </c>
      <c r="C102" s="190" t="e">
        <f t="shared" si="25"/>
        <v>#N/A</v>
      </c>
      <c r="D102" s="185"/>
      <c r="E102" s="191" t="e">
        <f t="shared" si="26"/>
        <v>#N/A</v>
      </c>
      <c r="F102" s="190" t="e">
        <f t="shared" si="29"/>
        <v>#N/A</v>
      </c>
      <c r="G102" s="45" t="e">
        <f t="shared" si="30"/>
        <v>#N/A</v>
      </c>
      <c r="H102" s="192" t="e">
        <f t="shared" si="31"/>
        <v>#N/A</v>
      </c>
      <c r="I102" s="191" t="e">
        <f aca="true" t="shared" si="33" ref="I102:I115">VLOOKUP(F102,$B$74:$I$93,6)</f>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0.5" customHeight="1" hidden="1">
      <c r="B103" s="185">
        <v>8</v>
      </c>
      <c r="C103" s="190" t="e">
        <f aca="true" t="shared" si="34" ref="C103:C109">VLOOKUP(E103,$B$74:$I$93,4)</f>
        <v>#N/A</v>
      </c>
      <c r="D103" s="185"/>
      <c r="E103" s="191" t="e">
        <f aca="true" t="shared" si="35" ref="E103:E109">MATCH(B103,$K$74:$K$93,0)</f>
        <v>#N/A</v>
      </c>
      <c r="F103" s="190" t="e">
        <f aca="true" t="shared" si="36" ref="F103:F109">MATCH(B103,$M$74:$M$93,0)</f>
        <v>#N/A</v>
      </c>
      <c r="G103" s="45" t="e">
        <f aca="true" t="shared" si="37" ref="G103:G109">VLOOKUP(F103,$B$74:$I$93,4)</f>
        <v>#N/A</v>
      </c>
      <c r="H103" s="185" t="e">
        <f aca="true" t="shared" si="38" ref="H103:H109">VLOOKUP(F103,$B$74:$I$93,8)</f>
        <v>#N/A</v>
      </c>
      <c r="I103" s="191" t="e">
        <f t="shared" si="33"/>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0.5" customHeight="1" hidden="1">
      <c r="B104" s="185">
        <v>9</v>
      </c>
      <c r="C104" s="190" t="e">
        <f t="shared" si="34"/>
        <v>#N/A</v>
      </c>
      <c r="D104" s="185"/>
      <c r="E104" s="191" t="e">
        <f t="shared" si="35"/>
        <v>#N/A</v>
      </c>
      <c r="F104" s="190" t="e">
        <f t="shared" si="36"/>
        <v>#N/A</v>
      </c>
      <c r="G104" s="45" t="e">
        <f t="shared" si="37"/>
        <v>#N/A</v>
      </c>
      <c r="H104" s="185" t="e">
        <f t="shared" si="38"/>
        <v>#N/A</v>
      </c>
      <c r="I104" s="191" t="e">
        <f t="shared" si="33"/>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0.5" customHeight="1" hidden="1">
      <c r="B105" s="185">
        <v>10</v>
      </c>
      <c r="C105" s="190" t="e">
        <f t="shared" si="34"/>
        <v>#N/A</v>
      </c>
      <c r="D105" s="185"/>
      <c r="E105" s="191" t="e">
        <f t="shared" si="35"/>
        <v>#N/A</v>
      </c>
      <c r="F105" s="190" t="e">
        <f t="shared" si="36"/>
        <v>#N/A</v>
      </c>
      <c r="G105" s="45" t="e">
        <f>VLOOKUP(F105,$B$74:$I$93,4)</f>
        <v>#N/A</v>
      </c>
      <c r="H105" s="185" t="e">
        <f t="shared" si="38"/>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0.5" customHeight="1" hidden="1">
      <c r="B106" s="185">
        <v>11</v>
      </c>
      <c r="C106" s="190" t="e">
        <f t="shared" si="34"/>
        <v>#N/A</v>
      </c>
      <c r="D106" s="185"/>
      <c r="E106" s="191" t="e">
        <f t="shared" si="35"/>
        <v>#N/A</v>
      </c>
      <c r="F106" s="190" t="e">
        <f t="shared" si="36"/>
        <v>#N/A</v>
      </c>
      <c r="G106" s="45" t="e">
        <f>VLOOKUP(F106,$B$74:$I$93,4)</f>
        <v>#N/A</v>
      </c>
      <c r="H106" s="185" t="e">
        <f t="shared" si="38"/>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0.5" customHeight="1" hidden="1">
      <c r="B107" s="185">
        <v>12</v>
      </c>
      <c r="C107" s="190" t="e">
        <f t="shared" si="34"/>
        <v>#N/A</v>
      </c>
      <c r="D107" s="185"/>
      <c r="E107" s="191" t="e">
        <f t="shared" si="35"/>
        <v>#N/A</v>
      </c>
      <c r="F107" s="190" t="e">
        <f t="shared" si="36"/>
        <v>#N/A</v>
      </c>
      <c r="G107" s="45" t="e">
        <f>VLOOKUP(F107,$B$74:$I$93,4)</f>
        <v>#N/A</v>
      </c>
      <c r="H107" s="185" t="e">
        <f t="shared" si="38"/>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0.5" customHeight="1" hidden="1">
      <c r="B108" s="185">
        <v>13</v>
      </c>
      <c r="C108" s="190" t="e">
        <f t="shared" si="34"/>
        <v>#N/A</v>
      </c>
      <c r="D108" s="185"/>
      <c r="E108" s="191" t="e">
        <f t="shared" si="35"/>
        <v>#N/A</v>
      </c>
      <c r="F108" s="190" t="e">
        <f t="shared" si="36"/>
        <v>#N/A</v>
      </c>
      <c r="G108" s="45" t="e">
        <f t="shared" si="37"/>
        <v>#N/A</v>
      </c>
      <c r="H108" s="185" t="e">
        <f t="shared" si="38"/>
        <v>#N/A</v>
      </c>
      <c r="I108" s="191" t="e">
        <f t="shared" si="33"/>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0.5" customHeight="1" hidden="1" thickBot="1">
      <c r="B109" s="185">
        <v>14</v>
      </c>
      <c r="C109" s="193" t="e">
        <f t="shared" si="34"/>
        <v>#N/A</v>
      </c>
      <c r="D109" s="194"/>
      <c r="E109" s="195" t="e">
        <f t="shared" si="35"/>
        <v>#N/A</v>
      </c>
      <c r="F109" s="196" t="e">
        <f t="shared" si="36"/>
        <v>#N/A</v>
      </c>
      <c r="G109" s="137" t="e">
        <f t="shared" si="37"/>
        <v>#N/A</v>
      </c>
      <c r="H109" s="194" t="e">
        <f t="shared" si="38"/>
        <v>#N/A</v>
      </c>
      <c r="I109" s="197" t="e">
        <f t="shared" si="33"/>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aca="true" t="shared" si="39" ref="AE109:AE115">VLOOKUP(AC109,$B$74:$I$93,4)</f>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0.5" customHeight="1" hidden="1" thickBot="1">
      <c r="B110" s="185">
        <v>15</v>
      </c>
      <c r="C110" s="193" t="e">
        <f aca="true" t="shared" si="40" ref="C110:C115">VLOOKUP(E110,$B$74:$I$93,4)</f>
        <v>#N/A</v>
      </c>
      <c r="D110" s="194"/>
      <c r="E110" s="195" t="e">
        <f aca="true" t="shared" si="41" ref="E110:E115">MATCH(B110,$K$74:$K$93,0)</f>
        <v>#N/A</v>
      </c>
      <c r="F110" s="196" t="e">
        <f aca="true" t="shared" si="42" ref="F110:F115">MATCH(B110,$M$74:$M$93,0)</f>
        <v>#N/A</v>
      </c>
      <c r="G110" s="137" t="e">
        <f aca="true" t="shared" si="43" ref="G110:G115">VLOOKUP(F110,$B$74:$I$93,4)</f>
        <v>#N/A</v>
      </c>
      <c r="H110" s="194" t="e">
        <f aca="true" t="shared" si="44" ref="H110:H115">VLOOKUP(F110,$B$74:$I$93,8)</f>
        <v>#N/A</v>
      </c>
      <c r="I110" s="197" t="e">
        <f t="shared" si="33"/>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aca="true" t="shared" si="45" ref="AD110:AD115">VLOOKUP(AC110,$B$74:$I$93,8)</f>
        <v>#N/A</v>
      </c>
      <c r="AE110" s="191" t="e">
        <f t="shared" si="39"/>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0.5" customHeight="1" hidden="1" thickBot="1">
      <c r="B111" s="185">
        <v>16</v>
      </c>
      <c r="C111" s="193" t="e">
        <f t="shared" si="40"/>
        <v>#N/A</v>
      </c>
      <c r="D111" s="194"/>
      <c r="E111" s="195" t="e">
        <f t="shared" si="41"/>
        <v>#N/A</v>
      </c>
      <c r="F111" s="196" t="e">
        <f t="shared" si="42"/>
        <v>#N/A</v>
      </c>
      <c r="G111" s="137" t="e">
        <f t="shared" si="43"/>
        <v>#N/A</v>
      </c>
      <c r="H111" s="194" t="e">
        <f t="shared" si="44"/>
        <v>#N/A</v>
      </c>
      <c r="I111" s="197" t="e">
        <f t="shared" si="33"/>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45"/>
        <v>#N/A</v>
      </c>
      <c r="AE111" s="197" t="e">
        <f t="shared" si="39"/>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0.5" customHeight="1" hidden="1" thickBot="1">
      <c r="B112" s="185">
        <v>17</v>
      </c>
      <c r="C112" s="193" t="e">
        <f t="shared" si="40"/>
        <v>#N/A</v>
      </c>
      <c r="D112" s="194"/>
      <c r="E112" s="195" t="e">
        <f t="shared" si="41"/>
        <v>#N/A</v>
      </c>
      <c r="F112" s="196" t="e">
        <f t="shared" si="42"/>
        <v>#N/A</v>
      </c>
      <c r="G112" s="137" t="e">
        <f t="shared" si="43"/>
        <v>#N/A</v>
      </c>
      <c r="H112" s="194" t="e">
        <f t="shared" si="44"/>
        <v>#N/A</v>
      </c>
      <c r="I112" s="197" t="e">
        <f t="shared" si="33"/>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45"/>
        <v>#N/A</v>
      </c>
      <c r="AE112" s="191" t="e">
        <f t="shared" si="39"/>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0.5" customHeight="1" hidden="1" thickBot="1">
      <c r="B113" s="185">
        <v>18</v>
      </c>
      <c r="C113" s="193" t="e">
        <f t="shared" si="40"/>
        <v>#N/A</v>
      </c>
      <c r="D113" s="194"/>
      <c r="E113" s="195" t="e">
        <f t="shared" si="41"/>
        <v>#N/A</v>
      </c>
      <c r="F113" s="196" t="e">
        <f t="shared" si="42"/>
        <v>#N/A</v>
      </c>
      <c r="G113" s="137" t="e">
        <f t="shared" si="43"/>
        <v>#N/A</v>
      </c>
      <c r="H113" s="194" t="e">
        <f t="shared" si="44"/>
        <v>#N/A</v>
      </c>
      <c r="I113" s="197" t="e">
        <f t="shared" si="33"/>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45"/>
        <v>#N/A</v>
      </c>
      <c r="AE113" s="197" t="e">
        <f t="shared" si="39"/>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0.5" customHeight="1" hidden="1" thickBot="1">
      <c r="B114" s="185">
        <v>19</v>
      </c>
      <c r="C114" s="193" t="e">
        <f t="shared" si="40"/>
        <v>#N/A</v>
      </c>
      <c r="D114" s="194"/>
      <c r="E114" s="195" t="e">
        <f t="shared" si="41"/>
        <v>#N/A</v>
      </c>
      <c r="F114" s="196" t="e">
        <f t="shared" si="42"/>
        <v>#N/A</v>
      </c>
      <c r="G114" s="137" t="e">
        <f t="shared" si="43"/>
        <v>#N/A</v>
      </c>
      <c r="H114" s="194" t="e">
        <f t="shared" si="44"/>
        <v>#N/A</v>
      </c>
      <c r="I114" s="197" t="e">
        <f t="shared" si="33"/>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45"/>
        <v>#N/A</v>
      </c>
      <c r="AE114" s="191" t="e">
        <f t="shared" si="39"/>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0.5" customHeight="1" hidden="1" thickBot="1">
      <c r="B115" s="185">
        <v>20</v>
      </c>
      <c r="C115" s="193" t="e">
        <f t="shared" si="40"/>
        <v>#N/A</v>
      </c>
      <c r="D115" s="194"/>
      <c r="E115" s="195" t="e">
        <f t="shared" si="41"/>
        <v>#N/A</v>
      </c>
      <c r="F115" s="196" t="e">
        <f t="shared" si="42"/>
        <v>#N/A</v>
      </c>
      <c r="G115" s="137" t="e">
        <f t="shared" si="43"/>
        <v>#N/A</v>
      </c>
      <c r="H115" s="194" t="e">
        <f t="shared" si="44"/>
        <v>#N/A</v>
      </c>
      <c r="I115" s="197" t="e">
        <f t="shared" si="33"/>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45"/>
        <v>#N/A</v>
      </c>
      <c r="AE115" s="197" t="e">
        <f t="shared" si="39"/>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0.5" customHeight="1" hidden="1" thickBot="1" thickTop="1">
      <c r="B116" s="183"/>
      <c r="C116" s="183"/>
      <c r="D116" s="183"/>
      <c r="E116" s="198">
        <f>COUNT(E96:E115)</f>
        <v>0</v>
      </c>
      <c r="F116" s="199">
        <f>COUNT(F96:F115)</f>
        <v>0</v>
      </c>
      <c r="G116" s="183"/>
      <c r="H116" s="183"/>
      <c r="I116" s="183"/>
      <c r="J116" s="183"/>
      <c r="K116" s="183"/>
      <c r="L116" s="183"/>
      <c r="M116" s="183"/>
      <c r="N116" s="183"/>
      <c r="O116" s="183"/>
      <c r="P116" s="183"/>
      <c r="Q116" s="183"/>
      <c r="R116" s="183"/>
      <c r="S116" s="183">
        <f aca="true" t="shared" si="46" ref="S116:AB116">IF(COUNT(S96:S115)&gt;1,1,"")</f>
      </c>
      <c r="T116" s="183">
        <f t="shared" si="46"/>
      </c>
      <c r="U116" s="183">
        <f t="shared" si="46"/>
      </c>
      <c r="V116" s="183">
        <f t="shared" si="46"/>
      </c>
      <c r="W116" s="183">
        <f t="shared" si="46"/>
      </c>
      <c r="X116" s="183">
        <f t="shared" si="46"/>
      </c>
      <c r="Y116" s="183">
        <f t="shared" si="46"/>
      </c>
      <c r="Z116" s="183">
        <f t="shared" si="46"/>
      </c>
      <c r="AA116" s="183">
        <f t="shared" si="46"/>
      </c>
      <c r="AB116" s="183">
        <f t="shared" si="46"/>
      </c>
      <c r="AC116" s="200">
        <f>SUM(S116:AB116)</f>
        <v>0</v>
      </c>
      <c r="AD116" s="183"/>
      <c r="AE116" s="183"/>
      <c r="AF116" s="183"/>
      <c r="AG116" s="183"/>
      <c r="AH116" s="183"/>
      <c r="AI116" s="183"/>
      <c r="AJ116" s="183"/>
      <c r="AK116" s="201"/>
      <c r="AL116" s="183"/>
      <c r="AM116" s="183"/>
      <c r="AN116" s="183"/>
      <c r="AO116" s="142" t="s">
        <v>166</v>
      </c>
      <c r="AP116" s="143">
        <f>IF(J4="","",J4)</f>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3" s="184" customFormat="1" ht="10.5" customHeight="1" hidden="1" thickBot="1" thickTop="1">
      <c r="B117" s="183"/>
      <c r="C117" s="183"/>
      <c r="D117" s="183"/>
      <c r="E117" s="202" t="s">
        <v>33</v>
      </c>
      <c r="F117" s="202" t="s">
        <v>57</v>
      </c>
      <c r="G117" s="45" t="s">
        <v>99</v>
      </c>
      <c r="H117" s="45" t="s">
        <v>100</v>
      </c>
      <c r="I117" s="185" t="s">
        <v>165</v>
      </c>
      <c r="J117" s="203"/>
      <c r="K117" s="183"/>
      <c r="L117" s="183"/>
      <c r="M117" s="183"/>
      <c r="N117" s="45" t="s">
        <v>162</v>
      </c>
      <c r="O117" s="45" t="s">
        <v>164</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101</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3" s="184" customFormat="1" ht="10.5" customHeight="1" hidden="1">
      <c r="B118" s="45">
        <v>1</v>
      </c>
      <c r="C118" s="45" t="s">
        <v>67</v>
      </c>
      <c r="D118" s="183"/>
      <c r="E118" s="45" t="e">
        <f aca="true" t="shared" si="47" ref="E118:E127">E96</f>
        <v>#N/A</v>
      </c>
      <c r="F118" s="45" t="e">
        <f aca="true" t="shared" si="48" ref="F118:F127">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aca="true" t="shared" si="49" ref="AD118:AD127">E118</f>
        <v>#N/A</v>
      </c>
      <c r="AE118" s="217">
        <f>IF(ISNA(F118),"",F118)</f>
      </c>
      <c r="AF118" s="218" t="e">
        <f aca="true" t="shared" si="50" ref="AF118:AG123">G118</f>
        <v>#N/A</v>
      </c>
      <c r="AG118" s="202" t="e">
        <f t="shared" si="50"/>
        <v>#N/A</v>
      </c>
      <c r="AH118" s="219" t="e">
        <f aca="true" t="shared" si="51" ref="AH118:AH127">AF118&amp;" "&amp;AG118</f>
        <v>#N/A</v>
      </c>
      <c r="AI118" s="220" t="e">
        <f aca="true" t="shared" si="52" ref="AI118:AI123">I118</f>
        <v>#N/A</v>
      </c>
      <c r="AJ118" s="221" t="e">
        <f>LEFT(ASC(AI118),FIND(" ",ASC(AI118),1)-1)</f>
        <v>#N/A</v>
      </c>
      <c r="AK118" s="222" t="e">
        <f aca="true" t="shared" si="53" ref="AK118:AK127">MID(AI118,FIND(" ",ASC(AI118))+1,LEN(AI118)-FIND(" ",ASC(AI118)))</f>
        <v>#N/A</v>
      </c>
      <c r="AL118" s="223" t="e">
        <f aca="true" t="shared" si="54" ref="AL118:AL127">AH118</f>
        <v>#N/A</v>
      </c>
      <c r="AM118" s="223" t="e">
        <f aca="true" t="shared" si="55" ref="AM118:AM127">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3" s="184" customFormat="1" ht="10.5" customHeight="1" hidden="1">
      <c r="B119" s="45">
        <v>2</v>
      </c>
      <c r="C119" s="45" t="s">
        <v>68</v>
      </c>
      <c r="D119" s="183"/>
      <c r="E119" s="45" t="e">
        <f t="shared" si="47"/>
        <v>#N/A</v>
      </c>
      <c r="F119" s="45" t="e">
        <f t="shared" si="48"/>
        <v>#N/A</v>
      </c>
      <c r="G119" s="214" t="e">
        <f aca="true" t="shared" si="56" ref="G119:G124">LEFT(ASC(F119),FIND(" ",ASC(F119),1)-1)</f>
        <v>#N/A</v>
      </c>
      <c r="H119" s="214" t="e">
        <f aca="true" t="shared" si="57" ref="H119:H124">MID(F119,FIND(" ",ASC(F119))+1,LEN(F119)-FIND(" ",ASC(F119)))</f>
        <v>#N/A</v>
      </c>
      <c r="I119" s="45" t="e">
        <f aca="true" t="shared" si="58" ref="I119:I124">VLOOKUP(E119,$B$74:$I$93,6)</f>
        <v>#N/A</v>
      </c>
      <c r="J119" s="214"/>
      <c r="K119" s="183"/>
      <c r="L119" s="183"/>
      <c r="M119" s="183"/>
      <c r="N119" s="214" t="e">
        <f aca="true" t="shared" si="59" ref="N119:N124">LEFT(ASC(I119),FIND(" ",ASC(I119),1)-1)</f>
        <v>#N/A</v>
      </c>
      <c r="O119" s="214" t="e">
        <f aca="true" t="shared" si="60" ref="O119:O124">MID(I119,FIND(" ",ASC(I119))+1,LEN(I119)-FIND(" ",ASC(I119)))</f>
        <v>#N/A</v>
      </c>
      <c r="P119" s="183"/>
      <c r="Q119" s="183"/>
      <c r="R119" s="183"/>
      <c r="S119" s="183"/>
      <c r="T119" s="183"/>
      <c r="U119" s="183"/>
      <c r="V119" s="183"/>
      <c r="W119" s="183"/>
      <c r="X119" s="183"/>
      <c r="Y119" s="183"/>
      <c r="Z119" s="183"/>
      <c r="AA119" s="183"/>
      <c r="AB119" s="183"/>
      <c r="AC119" s="225">
        <v>2</v>
      </c>
      <c r="AD119" s="225" t="e">
        <f t="shared" si="49"/>
        <v>#N/A</v>
      </c>
      <c r="AE119" s="226">
        <f>IF(ISNA(F119),"",F119)</f>
      </c>
      <c r="AF119" s="203" t="e">
        <f t="shared" si="50"/>
        <v>#N/A</v>
      </c>
      <c r="AG119" s="45" t="e">
        <f t="shared" si="50"/>
        <v>#N/A</v>
      </c>
      <c r="AH119" s="227" t="e">
        <f t="shared" si="51"/>
        <v>#N/A</v>
      </c>
      <c r="AI119" s="190" t="e">
        <f t="shared" si="52"/>
        <v>#N/A</v>
      </c>
      <c r="AJ119" s="221" t="e">
        <f aca="true" t="shared" si="61" ref="AJ119:AJ127">LEFT(ASC(AI119),FIND(" ",ASC(AI119),1)-1)</f>
        <v>#N/A</v>
      </c>
      <c r="AK119" s="222" t="e">
        <f t="shared" si="53"/>
        <v>#N/A</v>
      </c>
      <c r="AL119" s="228" t="e">
        <f t="shared" si="54"/>
        <v>#N/A</v>
      </c>
      <c r="AM119" s="228" t="e">
        <f t="shared" si="55"/>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3" s="184" customFormat="1" ht="10.5" customHeight="1" hidden="1">
      <c r="B120" s="45">
        <v>3</v>
      </c>
      <c r="C120" s="45" t="s">
        <v>69</v>
      </c>
      <c r="D120" s="183"/>
      <c r="E120" s="45" t="e">
        <f t="shared" si="47"/>
        <v>#N/A</v>
      </c>
      <c r="F120" s="45" t="e">
        <f t="shared" si="48"/>
        <v>#N/A</v>
      </c>
      <c r="G120" s="214" t="e">
        <f t="shared" si="56"/>
        <v>#N/A</v>
      </c>
      <c r="H120" s="214" t="e">
        <f t="shared" si="57"/>
        <v>#N/A</v>
      </c>
      <c r="I120" s="45" t="e">
        <f t="shared" si="58"/>
        <v>#N/A</v>
      </c>
      <c r="J120" s="214"/>
      <c r="K120" s="183"/>
      <c r="L120" s="183"/>
      <c r="M120" s="183"/>
      <c r="N120" s="214" t="e">
        <f t="shared" si="59"/>
        <v>#N/A</v>
      </c>
      <c r="O120" s="214" t="e">
        <f t="shared" si="60"/>
        <v>#N/A</v>
      </c>
      <c r="P120" s="183"/>
      <c r="Q120" s="183"/>
      <c r="R120" s="183"/>
      <c r="S120" s="183"/>
      <c r="T120" s="183"/>
      <c r="U120" s="183"/>
      <c r="V120" s="183"/>
      <c r="W120" s="183"/>
      <c r="X120" s="183"/>
      <c r="Y120" s="183"/>
      <c r="Z120" s="183"/>
      <c r="AA120" s="183"/>
      <c r="AB120" s="183"/>
      <c r="AC120" s="225">
        <v>3</v>
      </c>
      <c r="AD120" s="225" t="e">
        <f t="shared" si="49"/>
        <v>#N/A</v>
      </c>
      <c r="AE120" s="226" t="e">
        <f aca="true" t="shared" si="62" ref="AE120:AE127">F120</f>
        <v>#N/A</v>
      </c>
      <c r="AF120" s="203" t="e">
        <f t="shared" si="50"/>
        <v>#N/A</v>
      </c>
      <c r="AG120" s="45" t="e">
        <f t="shared" si="50"/>
        <v>#N/A</v>
      </c>
      <c r="AH120" s="227" t="e">
        <f t="shared" si="51"/>
        <v>#N/A</v>
      </c>
      <c r="AI120" s="190" t="e">
        <f t="shared" si="52"/>
        <v>#N/A</v>
      </c>
      <c r="AJ120" s="221" t="e">
        <f>LEFT(ASC(AI120),FIND(" ",ASC(AI120),1)-1)</f>
        <v>#N/A</v>
      </c>
      <c r="AK120" s="222" t="e">
        <f t="shared" si="53"/>
        <v>#N/A</v>
      </c>
      <c r="AL120" s="228" t="e">
        <f t="shared" si="54"/>
        <v>#N/A</v>
      </c>
      <c r="AM120" s="228" t="e">
        <f t="shared" si="55"/>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3" s="184" customFormat="1" ht="10.5" customHeight="1" hidden="1">
      <c r="B121" s="45">
        <v>4</v>
      </c>
      <c r="C121" s="45" t="s">
        <v>70</v>
      </c>
      <c r="D121" s="183"/>
      <c r="E121" s="45" t="e">
        <f t="shared" si="47"/>
        <v>#N/A</v>
      </c>
      <c r="F121" s="45" t="e">
        <f t="shared" si="48"/>
        <v>#N/A</v>
      </c>
      <c r="G121" s="214" t="e">
        <f t="shared" si="56"/>
        <v>#N/A</v>
      </c>
      <c r="H121" s="214" t="e">
        <f t="shared" si="57"/>
        <v>#N/A</v>
      </c>
      <c r="I121" s="45" t="e">
        <f t="shared" si="58"/>
        <v>#N/A</v>
      </c>
      <c r="J121" s="214"/>
      <c r="K121" s="183"/>
      <c r="L121" s="183"/>
      <c r="M121" s="183"/>
      <c r="N121" s="214" t="e">
        <f t="shared" si="59"/>
        <v>#N/A</v>
      </c>
      <c r="O121" s="214" t="e">
        <f t="shared" si="60"/>
        <v>#N/A</v>
      </c>
      <c r="P121" s="183"/>
      <c r="Q121" s="183"/>
      <c r="R121" s="183"/>
      <c r="S121" s="183"/>
      <c r="T121" s="183"/>
      <c r="U121" s="183"/>
      <c r="V121" s="183"/>
      <c r="W121" s="183"/>
      <c r="X121" s="183"/>
      <c r="Y121" s="183"/>
      <c r="Z121" s="183"/>
      <c r="AA121" s="183"/>
      <c r="AB121" s="183"/>
      <c r="AC121" s="225">
        <v>4</v>
      </c>
      <c r="AD121" s="225" t="e">
        <f t="shared" si="49"/>
        <v>#N/A</v>
      </c>
      <c r="AE121" s="226" t="e">
        <f t="shared" si="62"/>
        <v>#N/A</v>
      </c>
      <c r="AF121" s="203" t="e">
        <f t="shared" si="50"/>
        <v>#N/A</v>
      </c>
      <c r="AG121" s="45" t="e">
        <f t="shared" si="50"/>
        <v>#N/A</v>
      </c>
      <c r="AH121" s="227" t="e">
        <f t="shared" si="51"/>
        <v>#N/A</v>
      </c>
      <c r="AI121" s="190" t="e">
        <f t="shared" si="52"/>
        <v>#N/A</v>
      </c>
      <c r="AJ121" s="221" t="e">
        <f t="shared" si="61"/>
        <v>#N/A</v>
      </c>
      <c r="AK121" s="222" t="e">
        <f t="shared" si="53"/>
        <v>#N/A</v>
      </c>
      <c r="AL121" s="228" t="e">
        <f t="shared" si="54"/>
        <v>#N/A</v>
      </c>
      <c r="AM121" s="228" t="e">
        <f t="shared" si="55"/>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3" s="184" customFormat="1" ht="10.5" customHeight="1" hidden="1">
      <c r="B122" s="45">
        <v>5</v>
      </c>
      <c r="C122" s="45" t="s">
        <v>71</v>
      </c>
      <c r="D122" s="183"/>
      <c r="E122" s="45" t="e">
        <f t="shared" si="47"/>
        <v>#N/A</v>
      </c>
      <c r="F122" s="45" t="e">
        <f t="shared" si="48"/>
        <v>#N/A</v>
      </c>
      <c r="G122" s="214" t="e">
        <f t="shared" si="56"/>
        <v>#N/A</v>
      </c>
      <c r="H122" s="214" t="e">
        <f t="shared" si="57"/>
        <v>#N/A</v>
      </c>
      <c r="I122" s="45" t="e">
        <f t="shared" si="58"/>
        <v>#N/A</v>
      </c>
      <c r="J122" s="214"/>
      <c r="K122" s="183"/>
      <c r="L122" s="183"/>
      <c r="M122" s="183"/>
      <c r="N122" s="214" t="e">
        <f t="shared" si="59"/>
        <v>#N/A</v>
      </c>
      <c r="O122" s="214" t="e">
        <f t="shared" si="60"/>
        <v>#N/A</v>
      </c>
      <c r="P122" s="183"/>
      <c r="Q122" s="183"/>
      <c r="R122" s="183"/>
      <c r="S122" s="183"/>
      <c r="T122" s="183"/>
      <c r="U122" s="183"/>
      <c r="V122" s="183"/>
      <c r="W122" s="183"/>
      <c r="X122" s="183"/>
      <c r="Y122" s="183"/>
      <c r="Z122" s="183"/>
      <c r="AA122" s="183"/>
      <c r="AB122" s="183"/>
      <c r="AC122" s="225">
        <v>5</v>
      </c>
      <c r="AD122" s="225" t="e">
        <f t="shared" si="49"/>
        <v>#N/A</v>
      </c>
      <c r="AE122" s="226" t="e">
        <f t="shared" si="62"/>
        <v>#N/A</v>
      </c>
      <c r="AF122" s="203" t="e">
        <f t="shared" si="50"/>
        <v>#N/A</v>
      </c>
      <c r="AG122" s="45" t="e">
        <f t="shared" si="50"/>
        <v>#N/A</v>
      </c>
      <c r="AH122" s="227" t="e">
        <f t="shared" si="51"/>
        <v>#N/A</v>
      </c>
      <c r="AI122" s="190" t="e">
        <f t="shared" si="52"/>
        <v>#N/A</v>
      </c>
      <c r="AJ122" s="221" t="e">
        <f t="shared" si="61"/>
        <v>#N/A</v>
      </c>
      <c r="AK122" s="222" t="e">
        <f t="shared" si="53"/>
        <v>#N/A</v>
      </c>
      <c r="AL122" s="228" t="e">
        <f t="shared" si="54"/>
        <v>#N/A</v>
      </c>
      <c r="AM122" s="228" t="e">
        <f t="shared" si="55"/>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3" s="184" customFormat="1" ht="10.5" customHeight="1" hidden="1">
      <c r="B123" s="45">
        <v>6</v>
      </c>
      <c r="C123" s="45" t="s">
        <v>72</v>
      </c>
      <c r="D123" s="183"/>
      <c r="E123" s="45" t="e">
        <f t="shared" si="47"/>
        <v>#N/A</v>
      </c>
      <c r="F123" s="45" t="e">
        <f t="shared" si="48"/>
        <v>#N/A</v>
      </c>
      <c r="G123" s="214" t="e">
        <f t="shared" si="56"/>
        <v>#N/A</v>
      </c>
      <c r="H123" s="214" t="e">
        <f t="shared" si="57"/>
        <v>#N/A</v>
      </c>
      <c r="I123" s="45" t="e">
        <f t="shared" si="58"/>
        <v>#N/A</v>
      </c>
      <c r="J123" s="45"/>
      <c r="K123" s="183"/>
      <c r="L123" s="183"/>
      <c r="M123" s="183"/>
      <c r="N123" s="214" t="e">
        <f t="shared" si="59"/>
        <v>#N/A</v>
      </c>
      <c r="O123" s="214" t="e">
        <f t="shared" si="60"/>
        <v>#N/A</v>
      </c>
      <c r="P123" s="183"/>
      <c r="Q123" s="183"/>
      <c r="R123" s="183"/>
      <c r="S123" s="183"/>
      <c r="T123" s="183"/>
      <c r="U123" s="183"/>
      <c r="V123" s="183"/>
      <c r="W123" s="183"/>
      <c r="X123" s="183"/>
      <c r="Y123" s="183"/>
      <c r="Z123" s="183"/>
      <c r="AA123" s="183"/>
      <c r="AB123" s="183"/>
      <c r="AC123" s="225">
        <v>6</v>
      </c>
      <c r="AD123" s="225" t="e">
        <f t="shared" si="49"/>
        <v>#N/A</v>
      </c>
      <c r="AE123" s="226" t="e">
        <f t="shared" si="62"/>
        <v>#N/A</v>
      </c>
      <c r="AF123" s="203" t="e">
        <f t="shared" si="50"/>
        <v>#N/A</v>
      </c>
      <c r="AG123" s="45" t="e">
        <f t="shared" si="50"/>
        <v>#N/A</v>
      </c>
      <c r="AH123" s="227" t="e">
        <f t="shared" si="51"/>
        <v>#N/A</v>
      </c>
      <c r="AI123" s="190" t="e">
        <f t="shared" si="52"/>
        <v>#N/A</v>
      </c>
      <c r="AJ123" s="221" t="e">
        <f t="shared" si="61"/>
        <v>#N/A</v>
      </c>
      <c r="AK123" s="222" t="e">
        <f t="shared" si="53"/>
        <v>#N/A</v>
      </c>
      <c r="AL123" s="228" t="e">
        <f t="shared" si="54"/>
        <v>#N/A</v>
      </c>
      <c r="AM123" s="228" t="e">
        <f t="shared" si="55"/>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3" s="184" customFormat="1" ht="10.5" customHeight="1" hidden="1">
      <c r="B124" s="45">
        <v>7</v>
      </c>
      <c r="C124" s="45" t="s">
        <v>73</v>
      </c>
      <c r="D124" s="183"/>
      <c r="E124" s="45" t="e">
        <f t="shared" si="47"/>
        <v>#N/A</v>
      </c>
      <c r="F124" s="45" t="e">
        <f t="shared" si="48"/>
        <v>#N/A</v>
      </c>
      <c r="G124" s="214" t="e">
        <f t="shared" si="56"/>
        <v>#N/A</v>
      </c>
      <c r="H124" s="214" t="e">
        <f t="shared" si="57"/>
        <v>#N/A</v>
      </c>
      <c r="I124" s="45" t="e">
        <f t="shared" si="58"/>
        <v>#N/A</v>
      </c>
      <c r="J124" s="45"/>
      <c r="K124" s="183"/>
      <c r="L124" s="183"/>
      <c r="M124" s="183"/>
      <c r="N124" s="214" t="e">
        <f t="shared" si="59"/>
        <v>#N/A</v>
      </c>
      <c r="O124" s="214" t="e">
        <f t="shared" si="60"/>
        <v>#N/A</v>
      </c>
      <c r="P124" s="183"/>
      <c r="Q124" s="183"/>
      <c r="R124" s="183"/>
      <c r="S124" s="183"/>
      <c r="T124" s="183"/>
      <c r="U124" s="183"/>
      <c r="V124" s="183"/>
      <c r="W124" s="183"/>
      <c r="X124" s="183"/>
      <c r="Y124" s="183"/>
      <c r="Z124" s="183"/>
      <c r="AA124" s="183"/>
      <c r="AB124" s="183"/>
      <c r="AC124" s="225">
        <v>7</v>
      </c>
      <c r="AD124" s="225" t="e">
        <f t="shared" si="49"/>
        <v>#N/A</v>
      </c>
      <c r="AE124" s="226" t="e">
        <f t="shared" si="62"/>
        <v>#N/A</v>
      </c>
      <c r="AF124" s="203" t="e">
        <f aca="true" t="shared" si="63" ref="AF124:AG127">G124</f>
        <v>#N/A</v>
      </c>
      <c r="AG124" s="45" t="e">
        <f t="shared" si="63"/>
        <v>#N/A</v>
      </c>
      <c r="AH124" s="227" t="e">
        <f t="shared" si="51"/>
        <v>#N/A</v>
      </c>
      <c r="AI124" s="190" t="e">
        <f>I124</f>
        <v>#N/A</v>
      </c>
      <c r="AJ124" s="221" t="e">
        <f>LEFT(ASC(AI124),FIND(" ",ASC(AI124),1)-1)</f>
        <v>#N/A</v>
      </c>
      <c r="AK124" s="222" t="e">
        <f t="shared" si="53"/>
        <v>#N/A</v>
      </c>
      <c r="AL124" s="228" t="e">
        <f t="shared" si="54"/>
        <v>#N/A</v>
      </c>
      <c r="AM124" s="228" t="e">
        <f t="shared" si="55"/>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3" s="184" customFormat="1" ht="10.5" customHeight="1" hidden="1">
      <c r="B125" s="45">
        <v>8</v>
      </c>
      <c r="C125" s="45" t="s">
        <v>209</v>
      </c>
      <c r="D125" s="183"/>
      <c r="E125" s="45" t="e">
        <f t="shared" si="47"/>
        <v>#N/A</v>
      </c>
      <c r="F125" s="45" t="e">
        <f t="shared" si="48"/>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49"/>
        <v>#N/A</v>
      </c>
      <c r="AE125" s="226" t="e">
        <f t="shared" si="62"/>
        <v>#N/A</v>
      </c>
      <c r="AF125" s="203" t="e">
        <f t="shared" si="63"/>
        <v>#N/A</v>
      </c>
      <c r="AG125" s="45" t="e">
        <f t="shared" si="63"/>
        <v>#N/A</v>
      </c>
      <c r="AH125" s="227" t="e">
        <f t="shared" si="51"/>
        <v>#N/A</v>
      </c>
      <c r="AI125" s="190" t="e">
        <f>I125</f>
        <v>#N/A</v>
      </c>
      <c r="AJ125" s="221" t="e">
        <f t="shared" si="61"/>
        <v>#N/A</v>
      </c>
      <c r="AK125" s="222" t="e">
        <f t="shared" si="53"/>
        <v>#N/A</v>
      </c>
      <c r="AL125" s="228" t="e">
        <f t="shared" si="54"/>
        <v>#N/A</v>
      </c>
      <c r="AM125" s="228" t="e">
        <f t="shared" si="55"/>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3" s="184" customFormat="1" ht="10.5" customHeight="1" hidden="1">
      <c r="B126" s="45">
        <v>9</v>
      </c>
      <c r="C126" s="45" t="s">
        <v>210</v>
      </c>
      <c r="D126" s="183"/>
      <c r="E126" s="45" t="e">
        <f t="shared" si="47"/>
        <v>#N/A</v>
      </c>
      <c r="F126" s="45" t="e">
        <f t="shared" si="48"/>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49"/>
        <v>#N/A</v>
      </c>
      <c r="AE126" s="226" t="e">
        <f t="shared" si="62"/>
        <v>#N/A</v>
      </c>
      <c r="AF126" s="203" t="e">
        <f t="shared" si="63"/>
        <v>#N/A</v>
      </c>
      <c r="AG126" s="45" t="e">
        <f t="shared" si="63"/>
        <v>#N/A</v>
      </c>
      <c r="AH126" s="227" t="e">
        <f t="shared" si="51"/>
        <v>#N/A</v>
      </c>
      <c r="AI126" s="190" t="e">
        <f>I126</f>
        <v>#N/A</v>
      </c>
      <c r="AJ126" s="221" t="e">
        <f t="shared" si="61"/>
        <v>#N/A</v>
      </c>
      <c r="AK126" s="222" t="e">
        <f t="shared" si="53"/>
        <v>#N/A</v>
      </c>
      <c r="AL126" s="228" t="e">
        <f t="shared" si="54"/>
        <v>#N/A</v>
      </c>
      <c r="AM126" s="228" t="e">
        <f t="shared" si="55"/>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3" s="184" customFormat="1" ht="10.5" customHeight="1" hidden="1" thickBot="1">
      <c r="B127" s="45">
        <v>10</v>
      </c>
      <c r="C127" s="45" t="s">
        <v>211</v>
      </c>
      <c r="D127" s="183"/>
      <c r="E127" s="45" t="e">
        <f t="shared" si="47"/>
        <v>#N/A</v>
      </c>
      <c r="F127" s="45" t="e">
        <f t="shared" si="48"/>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49"/>
        <v>#N/A</v>
      </c>
      <c r="AE127" s="226" t="e">
        <f t="shared" si="62"/>
        <v>#N/A</v>
      </c>
      <c r="AF127" s="203" t="e">
        <f t="shared" si="63"/>
        <v>#N/A</v>
      </c>
      <c r="AG127" s="45" t="e">
        <f t="shared" si="63"/>
        <v>#N/A</v>
      </c>
      <c r="AH127" s="227" t="e">
        <f t="shared" si="51"/>
        <v>#N/A</v>
      </c>
      <c r="AI127" s="190" t="e">
        <f>I127</f>
        <v>#N/A</v>
      </c>
      <c r="AJ127" s="221" t="e">
        <f t="shared" si="61"/>
        <v>#N/A</v>
      </c>
      <c r="AK127" s="222" t="e">
        <f t="shared" si="53"/>
        <v>#N/A</v>
      </c>
      <c r="AL127" s="228" t="e">
        <f t="shared" si="54"/>
        <v>#N/A</v>
      </c>
      <c r="AM127" s="228" t="e">
        <f t="shared" si="55"/>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2" s="184" customFormat="1" ht="10.5" customHeight="1" hidden="1" thickBot="1">
      <c r="B128" s="45" t="s">
        <v>145</v>
      </c>
      <c r="C128" s="183"/>
      <c r="D128" s="183"/>
      <c r="E128" s="45" t="s">
        <v>59</v>
      </c>
      <c r="F128" s="45" t="s">
        <v>57</v>
      </c>
      <c r="G128" s="45" t="s">
        <v>33</v>
      </c>
      <c r="H128" s="229" t="s">
        <v>176</v>
      </c>
      <c r="I128" s="229" t="s">
        <v>177</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104</v>
      </c>
      <c r="AI128" s="210" t="s">
        <v>101</v>
      </c>
      <c r="AJ128" s="208" t="s">
        <v>105</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2" s="184" customFormat="1" ht="10.5" customHeight="1" hidden="1">
      <c r="B129" s="45">
        <v>1</v>
      </c>
      <c r="C129" s="183" t="s">
        <v>213</v>
      </c>
      <c r="D129" s="183"/>
      <c r="E129" s="45" t="e">
        <f aca="true" t="shared" si="64" ref="E129:G138">F96</f>
        <v>#N/A</v>
      </c>
      <c r="F129" s="45" t="e">
        <f t="shared" si="64"/>
        <v>#N/A</v>
      </c>
      <c r="G129" s="45" t="e">
        <f t="shared" si="64"/>
        <v>#N/A</v>
      </c>
      <c r="H129" s="233" t="e">
        <f aca="true" t="shared" si="65" ref="H129:H138">IF(F129="","",LEFT(ASC(F129),FIND(" ",ASC(F129),1)-1))</f>
        <v>#N/A</v>
      </c>
      <c r="I129" s="233" t="e">
        <f aca="true" t="shared" si="66" ref="I129:I138">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aca="true" t="shared" si="67" ref="AD129:AE135">E129</f>
        <v>#N/A</v>
      </c>
      <c r="AE129" s="217" t="e">
        <f t="shared" si="67"/>
        <v>#N/A</v>
      </c>
      <c r="AF129" s="218" t="e">
        <f aca="true" t="shared" si="68" ref="AF129:AG135">H129</f>
        <v>#N/A</v>
      </c>
      <c r="AG129" s="202" t="e">
        <f t="shared" si="68"/>
        <v>#N/A</v>
      </c>
      <c r="AH129" s="234" t="e">
        <f aca="true" t="shared" si="69" ref="AH129:AH135">G129</f>
        <v>#N/A</v>
      </c>
      <c r="AI129" s="235" t="e">
        <f>VLOOKUP(AD129,$B$74:$H$93,6)</f>
        <v>#N/A</v>
      </c>
      <c r="AJ129" s="221" t="e">
        <f>IF(AI129="","",LEFT(ASC(AI129),FIND(" ",ASC(AI129),1)-1))</f>
        <v>#N/A</v>
      </c>
      <c r="AK129" s="222" t="e">
        <f>IF(AI129="","",MID(AI129,FIND(" ",ASC(AI129))+1,LEN(AI129)-FIND(" ",ASC(AI129))))</f>
        <v>#N/A</v>
      </c>
      <c r="AL129" s="222" t="e">
        <f>AF129&amp;" "&amp;AG129</f>
        <v>#N/A</v>
      </c>
      <c r="AM129" s="222" t="e">
        <f aca="true" t="shared" si="70" ref="AM129:AM138">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2" s="184" customFormat="1" ht="10.5" customHeight="1" hidden="1">
      <c r="B130" s="45">
        <v>2</v>
      </c>
      <c r="C130" s="183" t="s">
        <v>214</v>
      </c>
      <c r="D130" s="183"/>
      <c r="E130" s="45" t="e">
        <f t="shared" si="64"/>
        <v>#N/A</v>
      </c>
      <c r="F130" s="45" t="e">
        <f t="shared" si="64"/>
        <v>#N/A</v>
      </c>
      <c r="G130" s="45" t="e">
        <f t="shared" si="64"/>
        <v>#N/A</v>
      </c>
      <c r="H130" s="233" t="e">
        <f t="shared" si="65"/>
        <v>#N/A</v>
      </c>
      <c r="I130" s="233" t="e">
        <f t="shared" si="66"/>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67"/>
        <v>#N/A</v>
      </c>
      <c r="AE130" s="226" t="e">
        <f t="shared" si="67"/>
        <v>#N/A</v>
      </c>
      <c r="AF130" s="203" t="e">
        <f t="shared" si="68"/>
        <v>#N/A</v>
      </c>
      <c r="AG130" s="45" t="e">
        <f t="shared" si="68"/>
        <v>#N/A</v>
      </c>
      <c r="AH130" s="192" t="e">
        <f t="shared" si="69"/>
        <v>#N/A</v>
      </c>
      <c r="AI130" s="235" t="e">
        <f aca="true" t="shared" si="71" ref="AI130:AI135">VLOOKUP(AD130,$B$74:$H$93,6)</f>
        <v>#N/A</v>
      </c>
      <c r="AJ130" s="221" t="e">
        <f aca="true" t="shared" si="72" ref="AJ130:AJ135">IF(AI130="","",LEFT(ASC(AI130),FIND(" ",ASC(AI130),1)-1))</f>
        <v>#N/A</v>
      </c>
      <c r="AK130" s="222" t="e">
        <f aca="true" t="shared" si="73" ref="AK130:AK135">IF(AI130="","",MID(AI130,FIND(" ",ASC(AI130))+1,LEN(AI130)-FIND(" ",ASC(AI130))))</f>
        <v>#N/A</v>
      </c>
      <c r="AL130" s="236" t="e">
        <f aca="true" t="shared" si="74" ref="AL130:AL146">AF130&amp;" "&amp;AG130</f>
        <v>#N/A</v>
      </c>
      <c r="AM130" s="236" t="e">
        <f t="shared" si="70"/>
        <v>#N/A</v>
      </c>
      <c r="AN130" s="236" t="e">
        <f aca="true" t="shared" si="75" ref="AN130:AN135">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2" s="184" customFormat="1" ht="10.5" customHeight="1" hidden="1">
      <c r="B131" s="45">
        <v>3</v>
      </c>
      <c r="C131" s="183" t="s">
        <v>215</v>
      </c>
      <c r="D131" s="183"/>
      <c r="E131" s="45" t="e">
        <f t="shared" si="64"/>
        <v>#N/A</v>
      </c>
      <c r="F131" s="45" t="e">
        <f t="shared" si="64"/>
        <v>#N/A</v>
      </c>
      <c r="G131" s="45" t="e">
        <f t="shared" si="64"/>
        <v>#N/A</v>
      </c>
      <c r="H131" s="233" t="e">
        <f t="shared" si="65"/>
        <v>#N/A</v>
      </c>
      <c r="I131" s="233" t="e">
        <f t="shared" si="66"/>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67"/>
        <v>#N/A</v>
      </c>
      <c r="AE131" s="226" t="e">
        <f t="shared" si="67"/>
        <v>#N/A</v>
      </c>
      <c r="AF131" s="203" t="e">
        <f t="shared" si="68"/>
        <v>#N/A</v>
      </c>
      <c r="AG131" s="45" t="e">
        <f t="shared" si="68"/>
        <v>#N/A</v>
      </c>
      <c r="AH131" s="192" t="e">
        <f t="shared" si="69"/>
        <v>#N/A</v>
      </c>
      <c r="AI131" s="235" t="e">
        <f t="shared" si="71"/>
        <v>#N/A</v>
      </c>
      <c r="AJ131" s="221" t="e">
        <f t="shared" si="72"/>
        <v>#N/A</v>
      </c>
      <c r="AK131" s="222" t="e">
        <f t="shared" si="73"/>
        <v>#N/A</v>
      </c>
      <c r="AL131" s="236" t="e">
        <f t="shared" si="74"/>
        <v>#N/A</v>
      </c>
      <c r="AM131" s="236" t="e">
        <f t="shared" si="70"/>
        <v>#N/A</v>
      </c>
      <c r="AN131" s="236" t="e">
        <f t="shared" si="75"/>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2" s="184" customFormat="1" ht="10.5" customHeight="1" hidden="1">
      <c r="B132" s="45">
        <v>4</v>
      </c>
      <c r="C132" s="183" t="s">
        <v>216</v>
      </c>
      <c r="D132" s="183"/>
      <c r="E132" s="45" t="e">
        <f t="shared" si="64"/>
        <v>#N/A</v>
      </c>
      <c r="F132" s="45" t="e">
        <f t="shared" si="64"/>
        <v>#N/A</v>
      </c>
      <c r="G132" s="45" t="e">
        <f t="shared" si="64"/>
        <v>#N/A</v>
      </c>
      <c r="H132" s="233" t="e">
        <f t="shared" si="65"/>
        <v>#N/A</v>
      </c>
      <c r="I132" s="233" t="e">
        <f t="shared" si="66"/>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67"/>
        <v>#N/A</v>
      </c>
      <c r="AE132" s="226" t="e">
        <f t="shared" si="67"/>
        <v>#N/A</v>
      </c>
      <c r="AF132" s="203" t="e">
        <f t="shared" si="68"/>
        <v>#N/A</v>
      </c>
      <c r="AG132" s="45" t="e">
        <f t="shared" si="68"/>
        <v>#N/A</v>
      </c>
      <c r="AH132" s="192" t="e">
        <f t="shared" si="69"/>
        <v>#N/A</v>
      </c>
      <c r="AI132" s="235" t="e">
        <f t="shared" si="71"/>
        <v>#N/A</v>
      </c>
      <c r="AJ132" s="221" t="e">
        <f t="shared" si="72"/>
        <v>#N/A</v>
      </c>
      <c r="AK132" s="222" t="e">
        <f t="shared" si="73"/>
        <v>#N/A</v>
      </c>
      <c r="AL132" s="236" t="e">
        <f t="shared" si="74"/>
        <v>#N/A</v>
      </c>
      <c r="AM132" s="236" t="e">
        <f t="shared" si="70"/>
        <v>#N/A</v>
      </c>
      <c r="AN132" s="236" t="e">
        <f t="shared" si="75"/>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2" s="184" customFormat="1" ht="10.5" customHeight="1" hidden="1">
      <c r="B133" s="45">
        <v>5</v>
      </c>
      <c r="C133" s="183" t="s">
        <v>217</v>
      </c>
      <c r="D133" s="183"/>
      <c r="E133" s="45" t="e">
        <f t="shared" si="64"/>
        <v>#N/A</v>
      </c>
      <c r="F133" s="45" t="e">
        <f t="shared" si="64"/>
        <v>#N/A</v>
      </c>
      <c r="G133" s="45" t="e">
        <f t="shared" si="64"/>
        <v>#N/A</v>
      </c>
      <c r="H133" s="233" t="e">
        <f t="shared" si="65"/>
        <v>#N/A</v>
      </c>
      <c r="I133" s="233" t="e">
        <f t="shared" si="66"/>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67"/>
        <v>#N/A</v>
      </c>
      <c r="AE133" s="226" t="e">
        <f t="shared" si="67"/>
        <v>#N/A</v>
      </c>
      <c r="AF133" s="203" t="e">
        <f t="shared" si="68"/>
        <v>#N/A</v>
      </c>
      <c r="AG133" s="45" t="e">
        <f t="shared" si="68"/>
        <v>#N/A</v>
      </c>
      <c r="AH133" s="192" t="e">
        <f t="shared" si="69"/>
        <v>#N/A</v>
      </c>
      <c r="AI133" s="235" t="e">
        <f t="shared" si="71"/>
        <v>#N/A</v>
      </c>
      <c r="AJ133" s="221" t="e">
        <f t="shared" si="72"/>
        <v>#N/A</v>
      </c>
      <c r="AK133" s="222" t="e">
        <f t="shared" si="73"/>
        <v>#N/A</v>
      </c>
      <c r="AL133" s="236" t="e">
        <f t="shared" si="74"/>
        <v>#N/A</v>
      </c>
      <c r="AM133" s="236" t="e">
        <f t="shared" si="70"/>
        <v>#N/A</v>
      </c>
      <c r="AN133" s="236" t="e">
        <f t="shared" si="75"/>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2" s="184" customFormat="1" ht="10.5" customHeight="1" hidden="1">
      <c r="B134" s="45">
        <v>6</v>
      </c>
      <c r="C134" s="183" t="s">
        <v>218</v>
      </c>
      <c r="D134" s="183"/>
      <c r="E134" s="45" t="e">
        <f t="shared" si="64"/>
        <v>#N/A</v>
      </c>
      <c r="F134" s="45" t="e">
        <f t="shared" si="64"/>
        <v>#N/A</v>
      </c>
      <c r="G134" s="45" t="e">
        <f t="shared" si="64"/>
        <v>#N/A</v>
      </c>
      <c r="H134" s="233" t="e">
        <f t="shared" si="65"/>
        <v>#N/A</v>
      </c>
      <c r="I134" s="233" t="e">
        <f t="shared" si="66"/>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67"/>
        <v>#N/A</v>
      </c>
      <c r="AE134" s="226" t="e">
        <f t="shared" si="67"/>
        <v>#N/A</v>
      </c>
      <c r="AF134" s="203" t="e">
        <f t="shared" si="68"/>
        <v>#N/A</v>
      </c>
      <c r="AG134" s="45" t="e">
        <f t="shared" si="68"/>
        <v>#N/A</v>
      </c>
      <c r="AH134" s="192" t="e">
        <f t="shared" si="69"/>
        <v>#N/A</v>
      </c>
      <c r="AI134" s="235" t="e">
        <f t="shared" si="71"/>
        <v>#N/A</v>
      </c>
      <c r="AJ134" s="221" t="e">
        <f t="shared" si="72"/>
        <v>#N/A</v>
      </c>
      <c r="AK134" s="222" t="e">
        <f t="shared" si="73"/>
        <v>#N/A</v>
      </c>
      <c r="AL134" s="236" t="e">
        <f t="shared" si="74"/>
        <v>#N/A</v>
      </c>
      <c r="AM134" s="236" t="e">
        <f t="shared" si="70"/>
        <v>#N/A</v>
      </c>
      <c r="AN134" s="236" t="e">
        <f t="shared" si="75"/>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2" s="184" customFormat="1" ht="10.5" customHeight="1" hidden="1">
      <c r="B135" s="45">
        <v>7</v>
      </c>
      <c r="C135" s="183" t="s">
        <v>219</v>
      </c>
      <c r="D135" s="183"/>
      <c r="E135" s="45" t="e">
        <f t="shared" si="64"/>
        <v>#N/A</v>
      </c>
      <c r="F135" s="45" t="e">
        <f t="shared" si="64"/>
        <v>#N/A</v>
      </c>
      <c r="G135" s="45" t="e">
        <f t="shared" si="64"/>
        <v>#N/A</v>
      </c>
      <c r="H135" s="233" t="e">
        <f t="shared" si="65"/>
        <v>#N/A</v>
      </c>
      <c r="I135" s="233" t="e">
        <f t="shared" si="66"/>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67"/>
        <v>#N/A</v>
      </c>
      <c r="AE135" s="238" t="e">
        <f t="shared" si="67"/>
        <v>#N/A</v>
      </c>
      <c r="AF135" s="239" t="e">
        <f t="shared" si="68"/>
        <v>#N/A</v>
      </c>
      <c r="AG135" s="240" t="e">
        <f t="shared" si="68"/>
        <v>#N/A</v>
      </c>
      <c r="AH135" s="241" t="e">
        <f t="shared" si="69"/>
        <v>#N/A</v>
      </c>
      <c r="AI135" s="235" t="e">
        <f t="shared" si="71"/>
        <v>#N/A</v>
      </c>
      <c r="AJ135" s="221" t="e">
        <f t="shared" si="72"/>
        <v>#N/A</v>
      </c>
      <c r="AK135" s="222" t="e">
        <f t="shared" si="73"/>
        <v>#N/A</v>
      </c>
      <c r="AL135" s="242" t="e">
        <f t="shared" si="74"/>
        <v>#N/A</v>
      </c>
      <c r="AM135" s="242" t="e">
        <f t="shared" si="70"/>
        <v>#N/A</v>
      </c>
      <c r="AN135" s="242" t="e">
        <f t="shared" si="75"/>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2" s="184" customFormat="1" ht="10.5" customHeight="1" hidden="1">
      <c r="B136" s="45">
        <v>8</v>
      </c>
      <c r="C136" s="183" t="s">
        <v>220</v>
      </c>
      <c r="D136" s="183"/>
      <c r="E136" s="45" t="e">
        <f t="shared" si="64"/>
        <v>#N/A</v>
      </c>
      <c r="F136" s="45" t="e">
        <f t="shared" si="64"/>
        <v>#N/A</v>
      </c>
      <c r="G136" s="45" t="e">
        <f t="shared" si="64"/>
        <v>#N/A</v>
      </c>
      <c r="H136" s="233" t="e">
        <f t="shared" si="65"/>
        <v>#N/A</v>
      </c>
      <c r="I136" s="233" t="e">
        <f t="shared" si="66"/>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aca="true" t="shared" si="76" ref="AD136:AE138">E136</f>
        <v>#N/A</v>
      </c>
      <c r="AE136" s="238" t="e">
        <f t="shared" si="76"/>
        <v>#N/A</v>
      </c>
      <c r="AF136" s="239" t="e">
        <f aca="true" t="shared" si="77" ref="AF136:AG138">H136</f>
        <v>#N/A</v>
      </c>
      <c r="AG136" s="240" t="e">
        <f t="shared" si="77"/>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70"/>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2" s="184" customFormat="1" ht="10.5" customHeight="1" hidden="1">
      <c r="B137" s="45">
        <v>9</v>
      </c>
      <c r="C137" s="183" t="s">
        <v>221</v>
      </c>
      <c r="D137" s="183"/>
      <c r="E137" s="45" t="e">
        <f t="shared" si="64"/>
        <v>#N/A</v>
      </c>
      <c r="F137" s="45" t="e">
        <f t="shared" si="64"/>
        <v>#N/A</v>
      </c>
      <c r="G137" s="45" t="e">
        <f t="shared" si="64"/>
        <v>#N/A</v>
      </c>
      <c r="H137" s="233" t="e">
        <f t="shared" si="65"/>
        <v>#N/A</v>
      </c>
      <c r="I137" s="233" t="e">
        <f t="shared" si="66"/>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76"/>
        <v>#N/A</v>
      </c>
      <c r="AE137" s="238" t="e">
        <f t="shared" si="76"/>
        <v>#N/A</v>
      </c>
      <c r="AF137" s="239" t="e">
        <f t="shared" si="77"/>
        <v>#N/A</v>
      </c>
      <c r="AG137" s="240" t="e">
        <f t="shared" si="77"/>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70"/>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2" s="184" customFormat="1" ht="10.5" customHeight="1" hidden="1" thickBot="1">
      <c r="B138" s="45">
        <v>10</v>
      </c>
      <c r="C138" s="183" t="s">
        <v>211</v>
      </c>
      <c r="D138" s="183"/>
      <c r="E138" s="45" t="e">
        <f t="shared" si="64"/>
        <v>#N/A</v>
      </c>
      <c r="F138" s="45" t="e">
        <f t="shared" si="64"/>
        <v>#N/A</v>
      </c>
      <c r="G138" s="45" t="e">
        <f t="shared" si="64"/>
        <v>#N/A</v>
      </c>
      <c r="H138" s="233" t="e">
        <f t="shared" si="65"/>
        <v>#N/A</v>
      </c>
      <c r="I138" s="233" t="e">
        <f t="shared" si="66"/>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76"/>
        <v>#N/A</v>
      </c>
      <c r="AE138" s="238" t="e">
        <f t="shared" si="76"/>
        <v>#N/A</v>
      </c>
      <c r="AF138" s="239" t="e">
        <f t="shared" si="77"/>
        <v>#N/A</v>
      </c>
      <c r="AG138" s="240" t="e">
        <f t="shared" si="77"/>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70"/>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0.5" customHeight="1" hidden="1" thickBot="1" thickTop="1">
      <c r="B139" s="45" t="s">
        <v>145</v>
      </c>
      <c r="C139" s="183"/>
      <c r="D139" s="183"/>
      <c r="E139" s="45" t="s">
        <v>146</v>
      </c>
      <c r="F139" s="45" t="s">
        <v>57</v>
      </c>
      <c r="G139" s="45" t="s">
        <v>33</v>
      </c>
      <c r="H139" s="229" t="s">
        <v>176</v>
      </c>
      <c r="I139" s="229" t="s">
        <v>177</v>
      </c>
      <c r="J139" s="189"/>
      <c r="K139" s="189"/>
      <c r="L139" s="189"/>
      <c r="M139" s="189"/>
      <c r="N139" s="45" t="s">
        <v>147</v>
      </c>
      <c r="O139" s="45" t="s">
        <v>57</v>
      </c>
      <c r="P139" s="45" t="s">
        <v>33</v>
      </c>
      <c r="Q139" s="45" t="s">
        <v>176</v>
      </c>
      <c r="R139" s="45" t="s">
        <v>177</v>
      </c>
      <c r="S139" s="183"/>
      <c r="T139" s="183"/>
      <c r="U139" s="183"/>
      <c r="V139" s="183"/>
      <c r="W139" s="183"/>
      <c r="X139" s="183"/>
      <c r="Y139" s="183"/>
      <c r="Z139" s="183"/>
      <c r="AA139" s="183"/>
      <c r="AB139" s="183"/>
      <c r="AC139" s="205"/>
      <c r="AD139" s="244" t="s">
        <v>146</v>
      </c>
      <c r="AE139" s="206" t="s">
        <v>57</v>
      </c>
      <c r="AF139" s="245" t="s">
        <v>92</v>
      </c>
      <c r="AG139" s="246" t="s">
        <v>93</v>
      </c>
      <c r="AH139" s="247" t="s">
        <v>104</v>
      </c>
      <c r="AI139" s="248" t="s">
        <v>101</v>
      </c>
      <c r="AJ139" s="246" t="s">
        <v>105</v>
      </c>
      <c r="AK139" s="249" t="s">
        <v>103</v>
      </c>
      <c r="AL139" s="250" t="s">
        <v>140</v>
      </c>
      <c r="AM139" s="251" t="s">
        <v>141</v>
      </c>
      <c r="AN139" s="252" t="s">
        <v>147</v>
      </c>
      <c r="AO139" s="245" t="s">
        <v>106</v>
      </c>
      <c r="AP139" s="246" t="s">
        <v>92</v>
      </c>
      <c r="AQ139" s="246" t="s">
        <v>93</v>
      </c>
      <c r="AR139" s="246" t="s">
        <v>104</v>
      </c>
      <c r="AS139" s="246" t="s">
        <v>101</v>
      </c>
      <c r="AT139" s="246" t="s">
        <v>105</v>
      </c>
      <c r="AU139" s="249" t="s">
        <v>103</v>
      </c>
      <c r="AV139" s="253" t="s">
        <v>140</v>
      </c>
      <c r="AW139" s="251" t="s">
        <v>141</v>
      </c>
      <c r="AX139" s="253" t="s">
        <v>181</v>
      </c>
      <c r="AY139" s="251" t="s">
        <v>182</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0.5" customHeight="1" hidden="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0.5" customHeight="1" hidden="1">
      <c r="B141" s="45">
        <v>2</v>
      </c>
      <c r="C141" s="183"/>
      <c r="D141" s="183"/>
      <c r="E141" s="45" t="e">
        <f>AC98</f>
        <v>#N/A</v>
      </c>
      <c r="F141" s="45" t="e">
        <f>AE98</f>
        <v>#N/A</v>
      </c>
      <c r="G141" s="45" t="e">
        <f>AD98</f>
        <v>#N/A</v>
      </c>
      <c r="H141" s="233" t="e">
        <f aca="true" t="shared" si="78" ref="H141:H146">IF(F141="","",LEFT(ASC(F141),FIND(" ",ASC(F141),1)-1))</f>
        <v>#N/A</v>
      </c>
      <c r="I141" s="233" t="e">
        <f aca="true" t="shared" si="79" ref="I141:I146">IF(F141="","",MID(F141,FIND(" ",ASC(F141))+1,LEN(F141)-FIND(" ",ASC(F141))))</f>
        <v>#N/A</v>
      </c>
      <c r="J141" s="201"/>
      <c r="K141" s="201"/>
      <c r="L141" s="201"/>
      <c r="M141" s="201"/>
      <c r="N141" s="45" t="e">
        <f>AC99</f>
        <v>#N/A</v>
      </c>
      <c r="O141" s="45" t="e">
        <f>AE99</f>
        <v>#N/A</v>
      </c>
      <c r="P141" s="45" t="e">
        <f>AD99</f>
        <v>#N/A</v>
      </c>
      <c r="Q141" s="214" t="e">
        <f aca="true" t="shared" si="80" ref="Q141:Q146">IF(O141="","",LEFT(ASC(O141),FIND(" ",ASC(O141),1)-1))</f>
        <v>#N/A</v>
      </c>
      <c r="R141" s="214" t="e">
        <f aca="true" t="shared" si="81" ref="R141:R146">IF(O141="","",MID(O141,FIND(" ",ASC(O141))+1,LEN(O141)-FIND(" ",ASC(O141))))</f>
        <v>#N/A</v>
      </c>
      <c r="S141" s="201"/>
      <c r="T141" s="183"/>
      <c r="U141" s="183"/>
      <c r="V141" s="183"/>
      <c r="W141" s="183"/>
      <c r="X141" s="183"/>
      <c r="Y141" s="183"/>
      <c r="Z141" s="183"/>
      <c r="AA141" s="183"/>
      <c r="AB141" s="183"/>
      <c r="AC141" s="225">
        <v>2</v>
      </c>
      <c r="AD141" s="264" t="e">
        <f aca="true" t="shared" si="82" ref="AD141:AD146">E141</f>
        <v>#N/A</v>
      </c>
      <c r="AE141" s="226" t="e">
        <f aca="true" t="shared" si="83" ref="AE141:AE146">F141</f>
        <v>#N/A</v>
      </c>
      <c r="AF141" s="203" t="e">
        <f aca="true" t="shared" si="84" ref="AF141:AF146">H141</f>
        <v>#N/A</v>
      </c>
      <c r="AG141" s="45" t="e">
        <f aca="true" t="shared" si="85" ref="AG141:AG146">I141</f>
        <v>#N/A</v>
      </c>
      <c r="AH141" s="192" t="e">
        <f aca="true" t="shared" si="86" ref="AH141:AH146">G141</f>
        <v>#N/A</v>
      </c>
      <c r="AI141" s="235" t="e">
        <f aca="true" t="shared" si="87" ref="AI141:AI146">VLOOKUP(AD141,$B$74:$H$93,6)</f>
        <v>#N/A</v>
      </c>
      <c r="AJ141" s="221" t="e">
        <f aca="true" t="shared" si="88" ref="AJ141:AJ146">IF(AI141="","",LEFT(ASC(AI141),FIND(" ",ASC(AI141),1)-1))</f>
        <v>#N/A</v>
      </c>
      <c r="AK141" s="222" t="e">
        <f aca="true" t="shared" si="89" ref="AK141:AK146">IF(AI141="","",MID(AI141,FIND(" ",ASC(AI141))+1,LEN(AI141)-FIND(" ",ASC(AI141))))</f>
        <v>#N/A</v>
      </c>
      <c r="AL141" s="265" t="e">
        <f t="shared" si="74"/>
        <v>#N/A</v>
      </c>
      <c r="AM141" s="266" t="e">
        <f aca="true" t="shared" si="90" ref="AM141:AM146">AJ141&amp;" "&amp;AK141</f>
        <v>#N/A</v>
      </c>
      <c r="AN141" s="257" t="e">
        <f aca="true" t="shared" si="91" ref="AN141:AN146">N141</f>
        <v>#N/A</v>
      </c>
      <c r="AO141" s="215" t="e">
        <f aca="true" t="shared" si="92" ref="AO141:AO146">O141</f>
        <v>#N/A</v>
      </c>
      <c r="AP141" s="45" t="e">
        <f aca="true" t="shared" si="93" ref="AP141:AP146">Q141</f>
        <v>#N/A</v>
      </c>
      <c r="AQ141" s="45" t="e">
        <f aca="true" t="shared" si="94" ref="AQ141:AQ146">R141</f>
        <v>#N/A</v>
      </c>
      <c r="AR141" s="233" t="e">
        <f aca="true" t="shared" si="95" ref="AR141:AR146">P141</f>
        <v>#N/A</v>
      </c>
      <c r="AS141" s="259" t="e">
        <f aca="true" t="shared" si="96" ref="AS141:AS146">VLOOKUP(AN141,$B$74:$H$93,6)</f>
        <v>#N/A</v>
      </c>
      <c r="AT141" s="202" t="e">
        <f aca="true" t="shared" si="97" ref="AT141:AT146">IF(AS141="","",LEFT(ASC(AS141),FIND(" ",ASC(AS141),1)-1))</f>
        <v>#N/A</v>
      </c>
      <c r="AU141" s="260" t="e">
        <f aca="true" t="shared" si="98" ref="AU141:AU146">IF(AS141="","",MID(AS141,FIND(" ",ASC(AS141))+1,LEN(AS141)-FIND(" ",ASC(AS141))))</f>
        <v>#N/A</v>
      </c>
      <c r="AV141" s="185" t="e">
        <f aca="true" t="shared" si="99" ref="AV141:AV146">AP141&amp;" "&amp;AQ141</f>
        <v>#N/A</v>
      </c>
      <c r="AW141" s="267" t="e">
        <f aca="true" t="shared" si="100" ref="AW141:AW146">AT141&amp;" "&amp;AU141</f>
        <v>#N/A</v>
      </c>
      <c r="AX141" s="192" t="e">
        <f aca="true" t="shared" si="101" ref="AX141:AX146">VLOOKUP(AD141,$B$74:$H$93,7)</f>
        <v>#N/A</v>
      </c>
      <c r="AY141" s="268" t="e">
        <f aca="true" t="shared" si="102" ref="AY141:AY146">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0.5" customHeight="1" hidden="1">
      <c r="B142" s="45">
        <v>3</v>
      </c>
      <c r="C142" s="183"/>
      <c r="D142" s="183"/>
      <c r="E142" s="45" t="e">
        <f>AC100</f>
        <v>#N/A</v>
      </c>
      <c r="F142" s="45" t="e">
        <f>AE100</f>
        <v>#N/A</v>
      </c>
      <c r="G142" s="45" t="e">
        <f>AD100</f>
        <v>#N/A</v>
      </c>
      <c r="H142" s="233" t="e">
        <f t="shared" si="78"/>
        <v>#N/A</v>
      </c>
      <c r="I142" s="233" t="e">
        <f t="shared" si="79"/>
        <v>#N/A</v>
      </c>
      <c r="J142" s="201"/>
      <c r="K142" s="201"/>
      <c r="L142" s="201"/>
      <c r="M142" s="201"/>
      <c r="N142" s="45" t="e">
        <f>AC101</f>
        <v>#N/A</v>
      </c>
      <c r="O142" s="45" t="e">
        <f>AE101</f>
        <v>#N/A</v>
      </c>
      <c r="P142" s="45" t="e">
        <f>AD101</f>
        <v>#N/A</v>
      </c>
      <c r="Q142" s="214" t="e">
        <f t="shared" si="80"/>
        <v>#N/A</v>
      </c>
      <c r="R142" s="214" t="e">
        <f t="shared" si="81"/>
        <v>#N/A</v>
      </c>
      <c r="S142" s="201"/>
      <c r="T142" s="183"/>
      <c r="U142" s="183"/>
      <c r="V142" s="183"/>
      <c r="W142" s="183"/>
      <c r="X142" s="183"/>
      <c r="Y142" s="183"/>
      <c r="Z142" s="183"/>
      <c r="AA142" s="183"/>
      <c r="AB142" s="183"/>
      <c r="AC142" s="225">
        <v>3</v>
      </c>
      <c r="AD142" s="264" t="e">
        <f t="shared" si="82"/>
        <v>#N/A</v>
      </c>
      <c r="AE142" s="226" t="e">
        <f t="shared" si="83"/>
        <v>#N/A</v>
      </c>
      <c r="AF142" s="203" t="e">
        <f t="shared" si="84"/>
        <v>#N/A</v>
      </c>
      <c r="AG142" s="45" t="e">
        <f t="shared" si="85"/>
        <v>#N/A</v>
      </c>
      <c r="AH142" s="192" t="e">
        <f t="shared" si="86"/>
        <v>#N/A</v>
      </c>
      <c r="AI142" s="235" t="e">
        <f t="shared" si="87"/>
        <v>#N/A</v>
      </c>
      <c r="AJ142" s="221" t="e">
        <f t="shared" si="88"/>
        <v>#N/A</v>
      </c>
      <c r="AK142" s="222" t="e">
        <f t="shared" si="89"/>
        <v>#N/A</v>
      </c>
      <c r="AL142" s="265" t="e">
        <f t="shared" si="74"/>
        <v>#N/A</v>
      </c>
      <c r="AM142" s="266" t="e">
        <f t="shared" si="90"/>
        <v>#N/A</v>
      </c>
      <c r="AN142" s="257" t="e">
        <f t="shared" si="91"/>
        <v>#N/A</v>
      </c>
      <c r="AO142" s="215" t="e">
        <f t="shared" si="92"/>
        <v>#N/A</v>
      </c>
      <c r="AP142" s="45" t="e">
        <f t="shared" si="93"/>
        <v>#N/A</v>
      </c>
      <c r="AQ142" s="45" t="e">
        <f t="shared" si="94"/>
        <v>#N/A</v>
      </c>
      <c r="AR142" s="233" t="e">
        <f t="shared" si="95"/>
        <v>#N/A</v>
      </c>
      <c r="AS142" s="259" t="e">
        <f t="shared" si="96"/>
        <v>#N/A</v>
      </c>
      <c r="AT142" s="202" t="e">
        <f t="shared" si="97"/>
        <v>#N/A</v>
      </c>
      <c r="AU142" s="260" t="e">
        <f t="shared" si="98"/>
        <v>#N/A</v>
      </c>
      <c r="AV142" s="185" t="e">
        <f t="shared" si="99"/>
        <v>#N/A</v>
      </c>
      <c r="AW142" s="267" t="e">
        <f t="shared" si="100"/>
        <v>#N/A</v>
      </c>
      <c r="AX142" s="192" t="e">
        <f t="shared" si="101"/>
        <v>#N/A</v>
      </c>
      <c r="AY142" s="268" t="e">
        <f t="shared" si="10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0.5" customHeight="1" hidden="1">
      <c r="B143" s="45">
        <v>4</v>
      </c>
      <c r="C143" s="183"/>
      <c r="D143" s="183"/>
      <c r="E143" s="45" t="e">
        <f>AC102</f>
        <v>#N/A</v>
      </c>
      <c r="F143" s="45" t="e">
        <f>AE102</f>
        <v>#N/A</v>
      </c>
      <c r="G143" s="45" t="e">
        <f>AD102</f>
        <v>#N/A</v>
      </c>
      <c r="H143" s="233" t="e">
        <f t="shared" si="78"/>
        <v>#N/A</v>
      </c>
      <c r="I143" s="233" t="e">
        <f t="shared" si="79"/>
        <v>#N/A</v>
      </c>
      <c r="J143" s="201"/>
      <c r="K143" s="201"/>
      <c r="L143" s="201"/>
      <c r="M143" s="201"/>
      <c r="N143" s="45" t="e">
        <f>AC103</f>
        <v>#N/A</v>
      </c>
      <c r="O143" s="45" t="e">
        <f>AE103</f>
        <v>#N/A</v>
      </c>
      <c r="P143" s="45" t="e">
        <f>AD103</f>
        <v>#N/A</v>
      </c>
      <c r="Q143" s="214" t="e">
        <f t="shared" si="80"/>
        <v>#N/A</v>
      </c>
      <c r="R143" s="214" t="e">
        <f t="shared" si="81"/>
        <v>#N/A</v>
      </c>
      <c r="S143" s="201"/>
      <c r="T143" s="183"/>
      <c r="U143" s="183"/>
      <c r="V143" s="183"/>
      <c r="W143" s="183"/>
      <c r="X143" s="183"/>
      <c r="Y143" s="183"/>
      <c r="Z143" s="183"/>
      <c r="AA143" s="183"/>
      <c r="AB143" s="183"/>
      <c r="AC143" s="225">
        <v>4</v>
      </c>
      <c r="AD143" s="264" t="e">
        <f t="shared" si="82"/>
        <v>#N/A</v>
      </c>
      <c r="AE143" s="226" t="e">
        <f t="shared" si="83"/>
        <v>#N/A</v>
      </c>
      <c r="AF143" s="203" t="e">
        <f t="shared" si="84"/>
        <v>#N/A</v>
      </c>
      <c r="AG143" s="45" t="e">
        <f t="shared" si="85"/>
        <v>#N/A</v>
      </c>
      <c r="AH143" s="192" t="e">
        <f t="shared" si="86"/>
        <v>#N/A</v>
      </c>
      <c r="AI143" s="235" t="e">
        <f t="shared" si="87"/>
        <v>#N/A</v>
      </c>
      <c r="AJ143" s="221" t="e">
        <f t="shared" si="88"/>
        <v>#N/A</v>
      </c>
      <c r="AK143" s="222" t="e">
        <f t="shared" si="89"/>
        <v>#N/A</v>
      </c>
      <c r="AL143" s="265" t="e">
        <f t="shared" si="74"/>
        <v>#N/A</v>
      </c>
      <c r="AM143" s="266" t="e">
        <f t="shared" si="90"/>
        <v>#N/A</v>
      </c>
      <c r="AN143" s="257" t="e">
        <f t="shared" si="91"/>
        <v>#N/A</v>
      </c>
      <c r="AO143" s="215" t="e">
        <f t="shared" si="92"/>
        <v>#N/A</v>
      </c>
      <c r="AP143" s="45" t="e">
        <f t="shared" si="93"/>
        <v>#N/A</v>
      </c>
      <c r="AQ143" s="45" t="e">
        <f t="shared" si="94"/>
        <v>#N/A</v>
      </c>
      <c r="AR143" s="233" t="e">
        <f t="shared" si="95"/>
        <v>#N/A</v>
      </c>
      <c r="AS143" s="259" t="e">
        <f t="shared" si="96"/>
        <v>#N/A</v>
      </c>
      <c r="AT143" s="202" t="e">
        <f t="shared" si="97"/>
        <v>#N/A</v>
      </c>
      <c r="AU143" s="260" t="e">
        <f t="shared" si="98"/>
        <v>#N/A</v>
      </c>
      <c r="AV143" s="185" t="e">
        <f t="shared" si="99"/>
        <v>#N/A</v>
      </c>
      <c r="AW143" s="267" t="e">
        <f t="shared" si="100"/>
        <v>#N/A</v>
      </c>
      <c r="AX143" s="192" t="e">
        <f t="shared" si="101"/>
        <v>#N/A</v>
      </c>
      <c r="AY143" s="268" t="e">
        <f t="shared" si="10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0.5" customHeight="1" hidden="1">
      <c r="B144" s="45">
        <v>5</v>
      </c>
      <c r="C144" s="183"/>
      <c r="D144" s="183"/>
      <c r="E144" s="45" t="e">
        <f>AC104</f>
        <v>#N/A</v>
      </c>
      <c r="F144" s="45" t="e">
        <f>AE104</f>
        <v>#N/A</v>
      </c>
      <c r="G144" s="45" t="e">
        <f>AD104</f>
        <v>#N/A</v>
      </c>
      <c r="H144" s="233" t="e">
        <f t="shared" si="78"/>
        <v>#N/A</v>
      </c>
      <c r="I144" s="233" t="e">
        <f t="shared" si="79"/>
        <v>#N/A</v>
      </c>
      <c r="J144" s="201"/>
      <c r="K144" s="201"/>
      <c r="L144" s="201"/>
      <c r="M144" s="201"/>
      <c r="N144" s="45" t="e">
        <f>AC105</f>
        <v>#N/A</v>
      </c>
      <c r="O144" s="45" t="e">
        <f>AE105</f>
        <v>#N/A</v>
      </c>
      <c r="P144" s="45" t="e">
        <f>AD105</f>
        <v>#N/A</v>
      </c>
      <c r="Q144" s="214" t="e">
        <f t="shared" si="80"/>
        <v>#N/A</v>
      </c>
      <c r="R144" s="214" t="e">
        <f t="shared" si="81"/>
        <v>#N/A</v>
      </c>
      <c r="S144" s="201"/>
      <c r="T144" s="183"/>
      <c r="U144" s="183"/>
      <c r="V144" s="183"/>
      <c r="W144" s="183"/>
      <c r="X144" s="183"/>
      <c r="Y144" s="183"/>
      <c r="Z144" s="183"/>
      <c r="AA144" s="183"/>
      <c r="AB144" s="183"/>
      <c r="AC144" s="225">
        <v>5</v>
      </c>
      <c r="AD144" s="264" t="e">
        <f t="shared" si="82"/>
        <v>#N/A</v>
      </c>
      <c r="AE144" s="226" t="e">
        <f t="shared" si="83"/>
        <v>#N/A</v>
      </c>
      <c r="AF144" s="203" t="e">
        <f t="shared" si="84"/>
        <v>#N/A</v>
      </c>
      <c r="AG144" s="45" t="e">
        <f t="shared" si="85"/>
        <v>#N/A</v>
      </c>
      <c r="AH144" s="192" t="e">
        <f t="shared" si="86"/>
        <v>#N/A</v>
      </c>
      <c r="AI144" s="235" t="e">
        <f t="shared" si="87"/>
        <v>#N/A</v>
      </c>
      <c r="AJ144" s="221" t="e">
        <f t="shared" si="88"/>
        <v>#N/A</v>
      </c>
      <c r="AK144" s="222" t="e">
        <f t="shared" si="89"/>
        <v>#N/A</v>
      </c>
      <c r="AL144" s="265" t="e">
        <f t="shared" si="74"/>
        <v>#N/A</v>
      </c>
      <c r="AM144" s="266" t="e">
        <f t="shared" si="90"/>
        <v>#N/A</v>
      </c>
      <c r="AN144" s="257" t="e">
        <f t="shared" si="91"/>
        <v>#N/A</v>
      </c>
      <c r="AO144" s="215" t="e">
        <f t="shared" si="92"/>
        <v>#N/A</v>
      </c>
      <c r="AP144" s="45" t="e">
        <f t="shared" si="93"/>
        <v>#N/A</v>
      </c>
      <c r="AQ144" s="45" t="e">
        <f t="shared" si="94"/>
        <v>#N/A</v>
      </c>
      <c r="AR144" s="233" t="e">
        <f t="shared" si="95"/>
        <v>#N/A</v>
      </c>
      <c r="AS144" s="259" t="e">
        <f t="shared" si="96"/>
        <v>#N/A</v>
      </c>
      <c r="AT144" s="202" t="e">
        <f t="shared" si="97"/>
        <v>#N/A</v>
      </c>
      <c r="AU144" s="260" t="e">
        <f t="shared" si="98"/>
        <v>#N/A</v>
      </c>
      <c r="AV144" s="185" t="e">
        <f t="shared" si="99"/>
        <v>#N/A</v>
      </c>
      <c r="AW144" s="267" t="e">
        <f t="shared" si="100"/>
        <v>#N/A</v>
      </c>
      <c r="AX144" s="192" t="e">
        <f t="shared" si="101"/>
        <v>#N/A</v>
      </c>
      <c r="AY144" s="268" t="e">
        <f t="shared" si="10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0.5" customHeight="1" hidden="1">
      <c r="B145" s="45">
        <v>6</v>
      </c>
      <c r="C145" s="183"/>
      <c r="D145" s="183"/>
      <c r="E145" s="45" t="e">
        <f>AC106</f>
        <v>#N/A</v>
      </c>
      <c r="F145" s="45" t="e">
        <f>AE106</f>
        <v>#N/A</v>
      </c>
      <c r="G145" s="45" t="e">
        <f>AD106</f>
        <v>#N/A</v>
      </c>
      <c r="H145" s="233" t="e">
        <f t="shared" si="78"/>
        <v>#N/A</v>
      </c>
      <c r="I145" s="233" t="e">
        <f t="shared" si="79"/>
        <v>#N/A</v>
      </c>
      <c r="J145" s="201"/>
      <c r="K145" s="201"/>
      <c r="L145" s="201"/>
      <c r="M145" s="201"/>
      <c r="N145" s="45" t="e">
        <f>AC107</f>
        <v>#N/A</v>
      </c>
      <c r="O145" s="45" t="e">
        <f>AE107</f>
        <v>#N/A</v>
      </c>
      <c r="P145" s="45" t="e">
        <f>AD107</f>
        <v>#N/A</v>
      </c>
      <c r="Q145" s="214" t="e">
        <f t="shared" si="80"/>
        <v>#N/A</v>
      </c>
      <c r="R145" s="214" t="e">
        <f t="shared" si="81"/>
        <v>#N/A</v>
      </c>
      <c r="S145" s="201"/>
      <c r="T145" s="183"/>
      <c r="U145" s="183"/>
      <c r="V145" s="183"/>
      <c r="W145" s="183"/>
      <c r="X145" s="183"/>
      <c r="Y145" s="183"/>
      <c r="Z145" s="183"/>
      <c r="AA145" s="183"/>
      <c r="AB145" s="183"/>
      <c r="AC145" s="225">
        <v>6</v>
      </c>
      <c r="AD145" s="264" t="e">
        <f t="shared" si="82"/>
        <v>#N/A</v>
      </c>
      <c r="AE145" s="226" t="e">
        <f t="shared" si="83"/>
        <v>#N/A</v>
      </c>
      <c r="AF145" s="203" t="e">
        <f t="shared" si="84"/>
        <v>#N/A</v>
      </c>
      <c r="AG145" s="45" t="e">
        <f t="shared" si="85"/>
        <v>#N/A</v>
      </c>
      <c r="AH145" s="192" t="e">
        <f>G145</f>
        <v>#N/A</v>
      </c>
      <c r="AI145" s="235" t="e">
        <f t="shared" si="87"/>
        <v>#N/A</v>
      </c>
      <c r="AJ145" s="221" t="e">
        <f t="shared" si="88"/>
        <v>#N/A</v>
      </c>
      <c r="AK145" s="222" t="e">
        <f t="shared" si="89"/>
        <v>#N/A</v>
      </c>
      <c r="AL145" s="265" t="e">
        <f t="shared" si="74"/>
        <v>#N/A</v>
      </c>
      <c r="AM145" s="266" t="e">
        <f t="shared" si="90"/>
        <v>#N/A</v>
      </c>
      <c r="AN145" s="257" t="e">
        <f t="shared" si="91"/>
        <v>#N/A</v>
      </c>
      <c r="AO145" s="215" t="e">
        <f t="shared" si="92"/>
        <v>#N/A</v>
      </c>
      <c r="AP145" s="45" t="e">
        <f t="shared" si="93"/>
        <v>#N/A</v>
      </c>
      <c r="AQ145" s="45" t="e">
        <f t="shared" si="94"/>
        <v>#N/A</v>
      </c>
      <c r="AR145" s="233" t="e">
        <f t="shared" si="95"/>
        <v>#N/A</v>
      </c>
      <c r="AS145" s="259" t="e">
        <f t="shared" si="96"/>
        <v>#N/A</v>
      </c>
      <c r="AT145" s="202" t="e">
        <f t="shared" si="97"/>
        <v>#N/A</v>
      </c>
      <c r="AU145" s="260" t="e">
        <f t="shared" si="98"/>
        <v>#N/A</v>
      </c>
      <c r="AV145" s="185" t="e">
        <f t="shared" si="99"/>
        <v>#N/A</v>
      </c>
      <c r="AW145" s="267" t="e">
        <f t="shared" si="100"/>
        <v>#N/A</v>
      </c>
      <c r="AX145" s="192" t="e">
        <f t="shared" si="101"/>
        <v>#N/A</v>
      </c>
      <c r="AY145" s="268" t="e">
        <f t="shared" si="10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0.5" customHeight="1" hidden="1" thickBot="1">
      <c r="B146" s="45">
        <v>7</v>
      </c>
      <c r="C146" s="183"/>
      <c r="D146" s="183"/>
      <c r="E146" s="45" t="e">
        <f>AC108</f>
        <v>#N/A</v>
      </c>
      <c r="F146" s="45" t="e">
        <f>AE108</f>
        <v>#N/A</v>
      </c>
      <c r="G146" s="45" t="e">
        <f>AD108</f>
        <v>#N/A</v>
      </c>
      <c r="H146" s="233" t="e">
        <f t="shared" si="78"/>
        <v>#N/A</v>
      </c>
      <c r="I146" s="233" t="e">
        <f t="shared" si="79"/>
        <v>#N/A</v>
      </c>
      <c r="J146" s="201"/>
      <c r="K146" s="201"/>
      <c r="L146" s="201"/>
      <c r="M146" s="201"/>
      <c r="N146" s="45" t="e">
        <f>AC109</f>
        <v>#N/A</v>
      </c>
      <c r="O146" s="45" t="e">
        <f>AE109</f>
        <v>#N/A</v>
      </c>
      <c r="P146" s="45" t="e">
        <f>AD109</f>
        <v>#N/A</v>
      </c>
      <c r="Q146" s="214" t="e">
        <f t="shared" si="80"/>
        <v>#N/A</v>
      </c>
      <c r="R146" s="214" t="e">
        <f t="shared" si="81"/>
        <v>#N/A</v>
      </c>
      <c r="S146" s="201"/>
      <c r="T146" s="183"/>
      <c r="U146" s="183"/>
      <c r="V146" s="183"/>
      <c r="W146" s="183"/>
      <c r="X146" s="183"/>
      <c r="Y146" s="183"/>
      <c r="Z146" s="183"/>
      <c r="AA146" s="183"/>
      <c r="AB146" s="183"/>
      <c r="AC146" s="269">
        <v>7</v>
      </c>
      <c r="AD146" s="270" t="e">
        <f t="shared" si="82"/>
        <v>#N/A</v>
      </c>
      <c r="AE146" s="271" t="e">
        <f t="shared" si="83"/>
        <v>#N/A</v>
      </c>
      <c r="AF146" s="272" t="e">
        <f t="shared" si="84"/>
        <v>#N/A</v>
      </c>
      <c r="AG146" s="273" t="e">
        <f t="shared" si="85"/>
        <v>#N/A</v>
      </c>
      <c r="AH146" s="274" t="e">
        <f t="shared" si="86"/>
        <v>#N/A</v>
      </c>
      <c r="AI146" s="275" t="e">
        <f t="shared" si="87"/>
        <v>#N/A</v>
      </c>
      <c r="AJ146" s="276" t="e">
        <f t="shared" si="88"/>
        <v>#N/A</v>
      </c>
      <c r="AK146" s="277" t="e">
        <f t="shared" si="89"/>
        <v>#N/A</v>
      </c>
      <c r="AL146" s="278" t="e">
        <f t="shared" si="74"/>
        <v>#N/A</v>
      </c>
      <c r="AM146" s="279" t="e">
        <f t="shared" si="90"/>
        <v>#N/A</v>
      </c>
      <c r="AN146" s="280" t="e">
        <f t="shared" si="91"/>
        <v>#N/A</v>
      </c>
      <c r="AO146" s="281" t="e">
        <f t="shared" si="92"/>
        <v>#N/A</v>
      </c>
      <c r="AP146" s="273" t="e">
        <f t="shared" si="93"/>
        <v>#N/A</v>
      </c>
      <c r="AQ146" s="273" t="e">
        <f t="shared" si="94"/>
        <v>#N/A</v>
      </c>
      <c r="AR146" s="282" t="e">
        <f t="shared" si="95"/>
        <v>#N/A</v>
      </c>
      <c r="AS146" s="283" t="e">
        <f t="shared" si="96"/>
        <v>#N/A</v>
      </c>
      <c r="AT146" s="273" t="e">
        <f t="shared" si="97"/>
        <v>#N/A</v>
      </c>
      <c r="AU146" s="284" t="e">
        <f t="shared" si="98"/>
        <v>#N/A</v>
      </c>
      <c r="AV146" s="285" t="e">
        <f t="shared" si="99"/>
        <v>#N/A</v>
      </c>
      <c r="AW146" s="286" t="e">
        <f t="shared" si="100"/>
        <v>#N/A</v>
      </c>
      <c r="AX146" s="274" t="e">
        <f t="shared" si="101"/>
        <v>#N/A</v>
      </c>
      <c r="AY146" s="287" t="e">
        <f t="shared" si="10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0.5" customHeight="1" hidden="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aca="true" t="shared" si="103" ref="AD147:AE149">F147</f>
        <v>#N/A</v>
      </c>
      <c r="AF147" s="272" t="e">
        <f aca="true" t="shared" si="104" ref="AF147:AG149">H147</f>
        <v>#N/A</v>
      </c>
      <c r="AG147" s="273" t="e">
        <f t="shared" si="104"/>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aca="true" t="shared" si="105" ref="AN147:AO149">N147</f>
        <v>#N/A</v>
      </c>
      <c r="AO147" s="281" t="e">
        <f t="shared" si="105"/>
        <v>#N/A</v>
      </c>
      <c r="AP147" s="273" t="e">
        <f aca="true" t="shared" si="106" ref="AP147:AQ149">Q147</f>
        <v>#N/A</v>
      </c>
      <c r="AQ147" s="273" t="e">
        <f t="shared" si="106"/>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0.5" customHeight="1" hidden="1" thickBot="1" thickTop="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103"/>
        <v>#N/A</v>
      </c>
      <c r="AE148" s="271" t="e">
        <f t="shared" si="103"/>
        <v>#N/A</v>
      </c>
      <c r="AF148" s="272" t="e">
        <f t="shared" si="104"/>
        <v>#N/A</v>
      </c>
      <c r="AG148" s="273" t="e">
        <f t="shared" si="104"/>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105"/>
        <v>#N/A</v>
      </c>
      <c r="AO148" s="281" t="e">
        <f t="shared" si="105"/>
        <v>#N/A</v>
      </c>
      <c r="AP148" s="273" t="e">
        <f t="shared" si="106"/>
        <v>#N/A</v>
      </c>
      <c r="AQ148" s="273" t="e">
        <f t="shared" si="106"/>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0.5" customHeight="1" hidden="1" thickBot="1" thickTop="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103"/>
        <v>#N/A</v>
      </c>
      <c r="AE149" s="271" t="e">
        <f t="shared" si="103"/>
        <v>#N/A</v>
      </c>
      <c r="AF149" s="272" t="e">
        <f t="shared" si="104"/>
        <v>#N/A</v>
      </c>
      <c r="AG149" s="273" t="e">
        <f t="shared" si="104"/>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105"/>
        <v>#N/A</v>
      </c>
      <c r="AO149" s="281" t="e">
        <f t="shared" si="105"/>
        <v>#N/A</v>
      </c>
      <c r="AP149" s="273" t="e">
        <f t="shared" si="106"/>
        <v>#N/A</v>
      </c>
      <c r="AQ149" s="273" t="e">
        <f t="shared" si="106"/>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2" s="184" customFormat="1" ht="10.5" customHeight="1" hidden="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2" s="184" customFormat="1" ht="10.5" customHeight="1" hidden="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159</v>
      </c>
      <c r="AE151" s="45" t="s">
        <v>160</v>
      </c>
      <c r="AF151" s="45" t="s">
        <v>161</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2" s="184" customFormat="1" ht="10.5" customHeight="1" hidden="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2" s="184" customFormat="1" ht="10.5" customHeight="1" hidden="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2" s="184" customFormat="1" ht="10.5" customHeight="1" hidden="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2" s="184" customFormat="1" ht="10.5" customHeigh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row>
    <row r="156" spans="2:82" s="184" customFormat="1" ht="10.5" customHeigh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c r="BZ156" s="183"/>
      <c r="CA156" s="183"/>
      <c r="CB156" s="183"/>
      <c r="CC156" s="183"/>
      <c r="CD156" s="183"/>
    </row>
    <row r="157" spans="2:82" s="184" customFormat="1" ht="10.5"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c r="BZ157" s="183"/>
      <c r="CA157" s="183"/>
      <c r="CB157" s="183"/>
      <c r="CC157" s="183"/>
      <c r="CD157" s="183"/>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mergeCells count="340">
    <mergeCell ref="S41:S42"/>
    <mergeCell ref="X41:X42"/>
    <mergeCell ref="Y41:Y42"/>
    <mergeCell ref="Z41:Z42"/>
    <mergeCell ref="T31:W31"/>
    <mergeCell ref="T38:W38"/>
    <mergeCell ref="Y37:Y38"/>
    <mergeCell ref="T39:W39"/>
    <mergeCell ref="AA41:AA42"/>
    <mergeCell ref="AB41:AB42"/>
    <mergeCell ref="T42:W42"/>
    <mergeCell ref="T41:W41"/>
    <mergeCell ref="Y35:Y36"/>
    <mergeCell ref="Z35:Z36"/>
    <mergeCell ref="AA35:AA36"/>
    <mergeCell ref="AB35:AB36"/>
    <mergeCell ref="T35:W35"/>
    <mergeCell ref="AB39:AB40"/>
    <mergeCell ref="AA39:AA40"/>
    <mergeCell ref="Z37:Z38"/>
    <mergeCell ref="AA37:AA38"/>
    <mergeCell ref="X39:X40"/>
    <mergeCell ref="T37:W37"/>
    <mergeCell ref="AB31:AB32"/>
    <mergeCell ref="T33:W33"/>
    <mergeCell ref="Y39:Y40"/>
    <mergeCell ref="Z39:Z40"/>
    <mergeCell ref="T40:W40"/>
    <mergeCell ref="AB37:AB38"/>
    <mergeCell ref="AB33:AB34"/>
    <mergeCell ref="AA33:AA34"/>
    <mergeCell ref="X35:X36"/>
    <mergeCell ref="Y31:Y32"/>
    <mergeCell ref="X33:X34"/>
    <mergeCell ref="X37:X38"/>
    <mergeCell ref="Z33:Z34"/>
    <mergeCell ref="A34:A35"/>
    <mergeCell ref="S39:S40"/>
    <mergeCell ref="S37:S38"/>
    <mergeCell ref="T34:W34"/>
    <mergeCell ref="S33:S34"/>
    <mergeCell ref="S28:T28"/>
    <mergeCell ref="T32:W32"/>
    <mergeCell ref="T30:W30"/>
    <mergeCell ref="S35:S36"/>
    <mergeCell ref="T36:W36"/>
    <mergeCell ref="A30:A31"/>
    <mergeCell ref="A32:A33"/>
    <mergeCell ref="B32:B33"/>
    <mergeCell ref="B30:B31"/>
    <mergeCell ref="C30:C31"/>
    <mergeCell ref="N30:N31"/>
    <mergeCell ref="K30:K31"/>
    <mergeCell ref="C32:C33"/>
    <mergeCell ref="A46:A47"/>
    <mergeCell ref="S31:S32"/>
    <mergeCell ref="I32:I33"/>
    <mergeCell ref="J32:J33"/>
    <mergeCell ref="N32:N33"/>
    <mergeCell ref="O34:O35"/>
    <mergeCell ref="I34:I35"/>
    <mergeCell ref="J34:J35"/>
    <mergeCell ref="K32:K33"/>
    <mergeCell ref="O32:O33"/>
    <mergeCell ref="A44:A45"/>
    <mergeCell ref="B38:B39"/>
    <mergeCell ref="C38:C39"/>
    <mergeCell ref="D38:D39"/>
    <mergeCell ref="C40:C41"/>
    <mergeCell ref="B44:B45"/>
    <mergeCell ref="D42:D43"/>
    <mergeCell ref="A38:A39"/>
    <mergeCell ref="A40:A41"/>
    <mergeCell ref="B40:B41"/>
    <mergeCell ref="A48:A49"/>
    <mergeCell ref="C34:C35"/>
    <mergeCell ref="D34:D35"/>
    <mergeCell ref="C36:C37"/>
    <mergeCell ref="C46:C47"/>
    <mergeCell ref="D46:D47"/>
    <mergeCell ref="C48:C49"/>
    <mergeCell ref="A36:A37"/>
    <mergeCell ref="B48:B49"/>
    <mergeCell ref="B34:B35"/>
    <mergeCell ref="B46:B47"/>
    <mergeCell ref="C44:C45"/>
    <mergeCell ref="D44:D45"/>
    <mergeCell ref="B42:B43"/>
    <mergeCell ref="C24:C25"/>
    <mergeCell ref="D40:D41"/>
    <mergeCell ref="B36:B37"/>
    <mergeCell ref="C42:C43"/>
    <mergeCell ref="D30:D31"/>
    <mergeCell ref="B26:B27"/>
    <mergeCell ref="E1:AB1"/>
    <mergeCell ref="B4:E4"/>
    <mergeCell ref="E9:H9"/>
    <mergeCell ref="F4:G4"/>
    <mergeCell ref="K18:K19"/>
    <mergeCell ref="D16:D17"/>
    <mergeCell ref="C18:C19"/>
    <mergeCell ref="D18:D19"/>
    <mergeCell ref="B18:B19"/>
    <mergeCell ref="C14:C15"/>
    <mergeCell ref="P3:P9"/>
    <mergeCell ref="J3:O3"/>
    <mergeCell ref="S3:AB3"/>
    <mergeCell ref="O8:O9"/>
    <mergeCell ref="O22:O23"/>
    <mergeCell ref="N20:N21"/>
    <mergeCell ref="P20:P21"/>
    <mergeCell ref="O16:O17"/>
    <mergeCell ref="K12:K13"/>
    <mergeCell ref="N8:N9"/>
    <mergeCell ref="X27:AA27"/>
    <mergeCell ref="Z31:Z32"/>
    <mergeCell ref="Z29:Z30"/>
    <mergeCell ref="X28:X30"/>
    <mergeCell ref="X25:AA25"/>
    <mergeCell ref="AA29:AA30"/>
    <mergeCell ref="X31:X32"/>
    <mergeCell ref="AA31:AA32"/>
    <mergeCell ref="A10:A11"/>
    <mergeCell ref="A12:A13"/>
    <mergeCell ref="A14:A15"/>
    <mergeCell ref="A16:A17"/>
    <mergeCell ref="A18:A19"/>
    <mergeCell ref="A20:A21"/>
    <mergeCell ref="S44:AB51"/>
    <mergeCell ref="B8:D9"/>
    <mergeCell ref="C10:C11"/>
    <mergeCell ref="D10:D11"/>
    <mergeCell ref="C12:C13"/>
    <mergeCell ref="O38:O39"/>
    <mergeCell ref="O42:O43"/>
    <mergeCell ref="B20:B21"/>
    <mergeCell ref="B24:B25"/>
    <mergeCell ref="Y33:Y34"/>
    <mergeCell ref="A22:A23"/>
    <mergeCell ref="A24:A25"/>
    <mergeCell ref="A26:A27"/>
    <mergeCell ref="A28:A29"/>
    <mergeCell ref="A42:A43"/>
    <mergeCell ref="N42:N43"/>
    <mergeCell ref="I40:I41"/>
    <mergeCell ref="K42:K43"/>
    <mergeCell ref="D22:D23"/>
    <mergeCell ref="B22:B23"/>
    <mergeCell ref="AE4:AH4"/>
    <mergeCell ref="I22:I23"/>
    <mergeCell ref="D20:D21"/>
    <mergeCell ref="I16:I17"/>
    <mergeCell ref="B3:E3"/>
    <mergeCell ref="B5:E5"/>
    <mergeCell ref="D14:D15"/>
    <mergeCell ref="C16:C17"/>
    <mergeCell ref="I18:I19"/>
    <mergeCell ref="C20:C21"/>
    <mergeCell ref="C22:C23"/>
    <mergeCell ref="N18:N19"/>
    <mergeCell ref="D26:D27"/>
    <mergeCell ref="M20:M21"/>
    <mergeCell ref="N38:N39"/>
    <mergeCell ref="K40:K41"/>
    <mergeCell ref="L38:L39"/>
    <mergeCell ref="D36:D37"/>
    <mergeCell ref="J24:J25"/>
    <mergeCell ref="C28:C29"/>
    <mergeCell ref="P48:P49"/>
    <mergeCell ref="D48:D49"/>
    <mergeCell ref="P34:P35"/>
    <mergeCell ref="P32:P33"/>
    <mergeCell ref="L34:L35"/>
    <mergeCell ref="D28:D29"/>
    <mergeCell ref="M44:M45"/>
    <mergeCell ref="L36:L37"/>
    <mergeCell ref="L40:L41"/>
    <mergeCell ref="P46:P47"/>
    <mergeCell ref="D12:D13"/>
    <mergeCell ref="D24:D25"/>
    <mergeCell ref="D32:D33"/>
    <mergeCell ref="I30:I31"/>
    <mergeCell ref="N34:N35"/>
    <mergeCell ref="J30:J31"/>
    <mergeCell ref="I20:I21"/>
    <mergeCell ref="J20:J21"/>
    <mergeCell ref="L32:L33"/>
    <mergeCell ref="L30:L31"/>
    <mergeCell ref="C26:C27"/>
    <mergeCell ref="B28:B29"/>
    <mergeCell ref="I28:I29"/>
    <mergeCell ref="J28:J29"/>
    <mergeCell ref="I24:I25"/>
    <mergeCell ref="K38:K39"/>
    <mergeCell ref="I36:I37"/>
    <mergeCell ref="K36:K37"/>
    <mergeCell ref="B12:B13"/>
    <mergeCell ref="L18:L19"/>
    <mergeCell ref="I38:I39"/>
    <mergeCell ref="N24:N25"/>
    <mergeCell ref="K16:K17"/>
    <mergeCell ref="J22:J23"/>
    <mergeCell ref="J18:J19"/>
    <mergeCell ref="K20:K21"/>
    <mergeCell ref="I26:I27"/>
    <mergeCell ref="J26:J27"/>
    <mergeCell ref="I14:I15"/>
    <mergeCell ref="J14:J15"/>
    <mergeCell ref="N14:N15"/>
    <mergeCell ref="O14:O15"/>
    <mergeCell ref="O36:O37"/>
    <mergeCell ref="M18:M19"/>
    <mergeCell ref="N16:N17"/>
    <mergeCell ref="P36:P37"/>
    <mergeCell ref="P38:P39"/>
    <mergeCell ref="B10:B11"/>
    <mergeCell ref="O18:O19"/>
    <mergeCell ref="P18:P19"/>
    <mergeCell ref="B16:B17"/>
    <mergeCell ref="M12:M13"/>
    <mergeCell ref="M14:M15"/>
    <mergeCell ref="M16:M17"/>
    <mergeCell ref="B14:B15"/>
    <mergeCell ref="I48:I49"/>
    <mergeCell ref="J48:J49"/>
    <mergeCell ref="N48:N49"/>
    <mergeCell ref="O48:O49"/>
    <mergeCell ref="K48:K49"/>
    <mergeCell ref="P14:P15"/>
    <mergeCell ref="N40:N41"/>
    <mergeCell ref="M24:M25"/>
    <mergeCell ref="M22:M23"/>
    <mergeCell ref="N36:N37"/>
    <mergeCell ref="N46:N47"/>
    <mergeCell ref="O46:O47"/>
    <mergeCell ref="K46:K47"/>
    <mergeCell ref="N44:N45"/>
    <mergeCell ref="O44:O45"/>
    <mergeCell ref="L46:L47"/>
    <mergeCell ref="K44:K45"/>
    <mergeCell ref="L44:L45"/>
    <mergeCell ref="I44:I45"/>
    <mergeCell ref="I46:I47"/>
    <mergeCell ref="J46:J47"/>
    <mergeCell ref="L10:L11"/>
    <mergeCell ref="I10:I11"/>
    <mergeCell ref="J10:J11"/>
    <mergeCell ref="L20:L21"/>
    <mergeCell ref="L22:L23"/>
    <mergeCell ref="L24:L25"/>
    <mergeCell ref="I42:I43"/>
    <mergeCell ref="O40:O41"/>
    <mergeCell ref="J38:J39"/>
    <mergeCell ref="P44:P45"/>
    <mergeCell ref="P42:P43"/>
    <mergeCell ref="J40:J41"/>
    <mergeCell ref="P40:P41"/>
    <mergeCell ref="J44:J45"/>
    <mergeCell ref="M40:M41"/>
    <mergeCell ref="M42:M43"/>
    <mergeCell ref="J42:J43"/>
    <mergeCell ref="F3:I3"/>
    <mergeCell ref="J5:O5"/>
    <mergeCell ref="N12:N13"/>
    <mergeCell ref="O12:O13"/>
    <mergeCell ref="M10:M11"/>
    <mergeCell ref="J4:O4"/>
    <mergeCell ref="F5:I5"/>
    <mergeCell ref="K10:K11"/>
    <mergeCell ref="I8:I9"/>
    <mergeCell ref="E8:H8"/>
    <mergeCell ref="N10:N11"/>
    <mergeCell ref="J36:J37"/>
    <mergeCell ref="N26:N27"/>
    <mergeCell ref="K26:K27"/>
    <mergeCell ref="L26:L27"/>
    <mergeCell ref="N22:N23"/>
    <mergeCell ref="L12:L13"/>
    <mergeCell ref="J12:J13"/>
    <mergeCell ref="M36:M37"/>
    <mergeCell ref="I12:I13"/>
    <mergeCell ref="L14:L15"/>
    <mergeCell ref="J16:J17"/>
    <mergeCell ref="L16:L17"/>
    <mergeCell ref="AB25:AB30"/>
    <mergeCell ref="P30:P31"/>
    <mergeCell ref="O28:O29"/>
    <mergeCell ref="O30:O31"/>
    <mergeCell ref="L28:L29"/>
    <mergeCell ref="K28:K29"/>
    <mergeCell ref="S24:AB24"/>
    <mergeCell ref="S25:T25"/>
    <mergeCell ref="K34:K35"/>
    <mergeCell ref="P26:P27"/>
    <mergeCell ref="N28:N29"/>
    <mergeCell ref="O26:O27"/>
    <mergeCell ref="Z28:AA28"/>
    <mergeCell ref="S29:S30"/>
    <mergeCell ref="T29:W29"/>
    <mergeCell ref="X26:AA26"/>
    <mergeCell ref="O10:O11"/>
    <mergeCell ref="P28:P29"/>
    <mergeCell ref="P10:P11"/>
    <mergeCell ref="P24:P25"/>
    <mergeCell ref="Y28:Y30"/>
    <mergeCell ref="K22:K23"/>
    <mergeCell ref="K14:K15"/>
    <mergeCell ref="P22:P23"/>
    <mergeCell ref="P16:P17"/>
    <mergeCell ref="P12:P13"/>
    <mergeCell ref="B6:E6"/>
    <mergeCell ref="F6:H6"/>
    <mergeCell ref="N6:O7"/>
    <mergeCell ref="J73:K73"/>
    <mergeCell ref="K24:K25"/>
    <mergeCell ref="M46:M47"/>
    <mergeCell ref="M48:M49"/>
    <mergeCell ref="M38:M39"/>
    <mergeCell ref="O24:O25"/>
    <mergeCell ref="L42:L43"/>
    <mergeCell ref="B2:E2"/>
    <mergeCell ref="F2:G2"/>
    <mergeCell ref="U25:W25"/>
    <mergeCell ref="S26:T26"/>
    <mergeCell ref="U26:W26"/>
    <mergeCell ref="S4:AB23"/>
    <mergeCell ref="O20:O21"/>
    <mergeCell ref="B7:E7"/>
    <mergeCell ref="F7:I7"/>
    <mergeCell ref="J6:L9"/>
    <mergeCell ref="Q72:AK72"/>
    <mergeCell ref="L48:L49"/>
    <mergeCell ref="M26:M27"/>
    <mergeCell ref="M28:M29"/>
    <mergeCell ref="M30:M31"/>
    <mergeCell ref="M32:M33"/>
    <mergeCell ref="M34:M35"/>
    <mergeCell ref="S27:T27"/>
    <mergeCell ref="U27:W27"/>
    <mergeCell ref="U28:W28"/>
  </mergeCells>
  <conditionalFormatting sqref="F7:I7">
    <cfRule type="expression" priority="7" dxfId="2" stopIfTrue="1">
      <formula>$I$6="（指）"</formula>
    </cfRule>
    <cfRule type="expression" priority="8" dxfId="12" stopIfTrue="1">
      <formula>$I$6="　"</formula>
    </cfRule>
    <cfRule type="expression" priority="9" dxfId="12" stopIfTrue="1">
      <formula>$I$6="（教）"</formula>
    </cfRule>
  </conditionalFormatting>
  <conditionalFormatting sqref="B7:E7">
    <cfRule type="expression" priority="1" dxfId="2" stopIfTrue="1">
      <formula>$I$6="（指）"</formula>
    </cfRule>
    <cfRule type="expression" priority="2" dxfId="0" stopIfTrue="1">
      <formula>$I$6="（教）"</formula>
    </cfRule>
    <cfRule type="expression" priority="3" dxfId="0" stopIfTrue="1">
      <formula>$I$6="　"</formula>
    </cfRule>
  </conditionalFormatting>
  <dataValidations count="7">
    <dataValidation allowBlank="1" showInputMessage="1" showErrorMessage="1" imeMode="on" sqref="F4:G4 F5:I5 F6"/>
    <dataValidation type="whole" allowBlank="1" showInputMessage="1" showErrorMessage="1" errorTitle="学年" error="１から３の数字を入力してください。" imeMode="disabled" sqref="I10:I49">
      <formula1>1</formula1>
      <formula2>3</formula2>
    </dataValidation>
    <dataValidation type="textLength" allowBlank="1" showInputMessage="1" showErrorMessage="1" errorTitle="学校短縮名" error="１文字から3文字以内で、入力してください。&#10;" imeMode="on" sqref="J4:O4">
      <formula1>1</formula1>
      <formula2>3</formula2>
    </dataValidation>
    <dataValidation allowBlank="1" showInputMessage="1" showErrorMessage="1" imeMode="hiragana" sqref="E10:E49"/>
    <dataValidation type="whole" allowBlank="1" showInputMessage="1" showErrorMessage="1" errorTitle="ランク" error="8人または、8組しか出場することができません。" imeMode="disabled" sqref="N10:O49">
      <formula1>1</formula1>
      <formula2>8</formula2>
    </dataValidation>
    <dataValidation type="list" allowBlank="1" showInputMessage="1" showErrorMessage="1" sqref="F2:G2">
      <formula1>" 　,備前東,備前西,備南東,備南西,美作"</formula1>
    </dataValidation>
    <dataValidation type="list" allowBlank="1" showInputMessage="1" showErrorMessage="1" imeMode="on" sqref="I6">
      <formula1>"　,（教）,（指）"</formula1>
    </dataValidation>
  </dataValidations>
  <printOptions gridLines="1"/>
  <pageMargins left="0.7" right="0.7" top="0.75" bottom="0.75" header="0.3" footer="0.3"/>
  <pageSetup horizontalDpi="600" verticalDpi="600" orientation="portrait" paperSize="9" r:id="rId3"/>
  <ignoredErrors>
    <ignoredError sqref="P74:P93"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1"/>
  <sheetViews>
    <sheetView zoomScale="110" zoomScaleNormal="110" zoomScalePageLayoutView="0" workbookViewId="0" topLeftCell="A1">
      <selection activeCell="F2" sqref="F2:G2"/>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522" t="s">
        <v>256</v>
      </c>
      <c r="F1" s="522"/>
      <c r="G1" s="523"/>
      <c r="H1" s="523"/>
      <c r="I1" s="523"/>
      <c r="J1" s="523"/>
      <c r="K1" s="523"/>
      <c r="L1" s="523"/>
      <c r="M1" s="523"/>
      <c r="N1" s="523"/>
      <c r="O1" s="523"/>
      <c r="P1" s="523"/>
      <c r="Q1" s="523"/>
      <c r="R1" s="523"/>
      <c r="S1" s="523"/>
      <c r="T1" s="523"/>
      <c r="U1" s="523"/>
      <c r="V1" s="523"/>
      <c r="W1" s="523"/>
      <c r="X1" s="523"/>
      <c r="Y1" s="523"/>
      <c r="Z1" s="523"/>
      <c r="AA1" s="523"/>
      <c r="AB1" s="523"/>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4.25" thickBot="1" thickTop="1">
      <c r="B2" s="551" t="s">
        <v>206</v>
      </c>
      <c r="C2" s="552"/>
      <c r="D2" s="552"/>
      <c r="E2" s="552"/>
      <c r="F2" s="553" t="s">
        <v>251</v>
      </c>
      <c r="G2" s="55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565" t="s">
        <v>46</v>
      </c>
      <c r="C3" s="566"/>
      <c r="D3" s="566"/>
      <c r="E3" s="567"/>
      <c r="F3" s="728"/>
      <c r="G3" s="729"/>
      <c r="H3" s="729"/>
      <c r="I3" s="730"/>
      <c r="J3" s="515" t="s">
        <v>143</v>
      </c>
      <c r="K3" s="515"/>
      <c r="L3" s="515"/>
      <c r="M3" s="515"/>
      <c r="N3" s="515"/>
      <c r="O3" s="516"/>
      <c r="P3" s="511" t="s">
        <v>7</v>
      </c>
      <c r="Q3" s="7"/>
      <c r="R3" s="8"/>
      <c r="S3" s="517" t="s">
        <v>48</v>
      </c>
      <c r="T3" s="517"/>
      <c r="U3" s="517"/>
      <c r="V3" s="517"/>
      <c r="W3" s="517"/>
      <c r="X3" s="517"/>
      <c r="Y3" s="517"/>
      <c r="Z3" s="517"/>
      <c r="AA3" s="517"/>
      <c r="AB3" s="517"/>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68" t="s">
        <v>1</v>
      </c>
      <c r="C4" s="525"/>
      <c r="D4" s="525"/>
      <c r="E4" s="526"/>
      <c r="F4" s="529"/>
      <c r="G4" s="530"/>
      <c r="H4" s="146"/>
      <c r="I4" s="329" t="s">
        <v>142</v>
      </c>
      <c r="J4" s="443"/>
      <c r="K4" s="443"/>
      <c r="L4" s="443"/>
      <c r="M4" s="443"/>
      <c r="N4" s="443"/>
      <c r="O4" s="444"/>
      <c r="P4" s="512"/>
      <c r="Q4" s="9"/>
      <c r="R4" s="10"/>
      <c r="S4" s="366" t="s">
        <v>253</v>
      </c>
      <c r="T4" s="367"/>
      <c r="U4" s="367"/>
      <c r="V4" s="367"/>
      <c r="W4" s="367"/>
      <c r="X4" s="367"/>
      <c r="Y4" s="367"/>
      <c r="Z4" s="367"/>
      <c r="AA4" s="367"/>
      <c r="AB4" s="367"/>
      <c r="AC4" s="67"/>
      <c r="AD4" s="7"/>
      <c r="AE4" s="472"/>
      <c r="AF4" s="472"/>
      <c r="AG4" s="472"/>
      <c r="AH4" s="47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560" t="s">
        <v>45</v>
      </c>
      <c r="C5" s="477"/>
      <c r="D5" s="477"/>
      <c r="E5" s="478"/>
      <c r="F5" s="561"/>
      <c r="G5" s="562"/>
      <c r="H5" s="562"/>
      <c r="I5" s="563"/>
      <c r="J5" s="440" t="s">
        <v>187</v>
      </c>
      <c r="K5" s="440"/>
      <c r="L5" s="440"/>
      <c r="M5" s="440"/>
      <c r="N5" s="440"/>
      <c r="O5" s="441"/>
      <c r="P5" s="512"/>
      <c r="Q5" s="9"/>
      <c r="R5" s="10"/>
      <c r="S5" s="367"/>
      <c r="T5" s="367"/>
      <c r="U5" s="367"/>
      <c r="V5" s="367"/>
      <c r="W5" s="367"/>
      <c r="X5" s="367"/>
      <c r="Y5" s="367"/>
      <c r="Z5" s="367"/>
      <c r="AA5" s="367"/>
      <c r="AB5" s="367"/>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385" t="s">
        <v>3</v>
      </c>
      <c r="C6" s="386"/>
      <c r="D6" s="386"/>
      <c r="E6" s="387"/>
      <c r="F6" s="388"/>
      <c r="G6" s="389"/>
      <c r="H6" s="389"/>
      <c r="I6" s="330" t="s">
        <v>244</v>
      </c>
      <c r="J6" s="377" t="s">
        <v>5</v>
      </c>
      <c r="K6" s="377"/>
      <c r="L6" s="378"/>
      <c r="M6" s="11"/>
      <c r="N6" s="390" t="s">
        <v>6</v>
      </c>
      <c r="O6" s="391"/>
      <c r="P6" s="512"/>
      <c r="Q6" s="9"/>
      <c r="R6" s="10"/>
      <c r="S6" s="367"/>
      <c r="T6" s="367"/>
      <c r="U6" s="367"/>
      <c r="V6" s="367"/>
      <c r="W6" s="367"/>
      <c r="X6" s="367"/>
      <c r="Y6" s="367"/>
      <c r="Z6" s="367"/>
      <c r="AA6" s="367"/>
      <c r="AB6" s="367"/>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370" t="s">
        <v>243</v>
      </c>
      <c r="C7" s="371"/>
      <c r="D7" s="371"/>
      <c r="E7" s="372"/>
      <c r="F7" s="373"/>
      <c r="G7" s="374"/>
      <c r="H7" s="374"/>
      <c r="I7" s="375"/>
      <c r="J7" s="380"/>
      <c r="K7" s="380"/>
      <c r="L7" s="381"/>
      <c r="M7" s="11"/>
      <c r="N7" s="392"/>
      <c r="O7" s="393"/>
      <c r="P7" s="512"/>
      <c r="Q7" s="9"/>
      <c r="R7" s="10"/>
      <c r="S7" s="367"/>
      <c r="T7" s="367"/>
      <c r="U7" s="367"/>
      <c r="V7" s="367"/>
      <c r="W7" s="367"/>
      <c r="X7" s="367"/>
      <c r="Y7" s="367"/>
      <c r="Z7" s="367"/>
      <c r="AA7" s="367"/>
      <c r="AB7" s="367"/>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83" t="s">
        <v>8</v>
      </c>
      <c r="C8" s="484"/>
      <c r="D8" s="485"/>
      <c r="E8" s="451" t="s">
        <v>44</v>
      </c>
      <c r="F8" s="452"/>
      <c r="G8" s="452"/>
      <c r="H8" s="452"/>
      <c r="I8" s="449" t="s">
        <v>4</v>
      </c>
      <c r="J8" s="379"/>
      <c r="K8" s="380"/>
      <c r="L8" s="381"/>
      <c r="M8" s="11"/>
      <c r="N8" s="520" t="s">
        <v>10</v>
      </c>
      <c r="O8" s="518" t="s">
        <v>11</v>
      </c>
      <c r="P8" s="512"/>
      <c r="Q8" s="9"/>
      <c r="R8" s="10"/>
      <c r="S8" s="367"/>
      <c r="T8" s="367"/>
      <c r="U8" s="367"/>
      <c r="V8" s="367"/>
      <c r="W8" s="367"/>
      <c r="X8" s="367"/>
      <c r="Y8" s="367"/>
      <c r="Z8" s="367"/>
      <c r="AA8" s="367"/>
      <c r="AB8" s="367"/>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86"/>
      <c r="C9" s="487"/>
      <c r="D9" s="488"/>
      <c r="E9" s="527" t="s">
        <v>9</v>
      </c>
      <c r="F9" s="528"/>
      <c r="G9" s="528"/>
      <c r="H9" s="528"/>
      <c r="I9" s="450"/>
      <c r="J9" s="382"/>
      <c r="K9" s="383"/>
      <c r="L9" s="384"/>
      <c r="M9" s="12"/>
      <c r="N9" s="521"/>
      <c r="O9" s="519"/>
      <c r="P9" s="513"/>
      <c r="Q9" s="9"/>
      <c r="R9" s="10"/>
      <c r="S9" s="367"/>
      <c r="T9" s="367"/>
      <c r="U9" s="367"/>
      <c r="V9" s="367"/>
      <c r="W9" s="367"/>
      <c r="X9" s="367"/>
      <c r="Y9" s="367"/>
      <c r="Z9" s="367"/>
      <c r="AA9" s="367"/>
      <c r="AB9" s="367"/>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93">
        <f>IF(C10=TRUE,"①",1)</f>
        <v>1</v>
      </c>
      <c r="B10" s="462">
        <f>IF(D10=TRUE,"①",1)</f>
        <v>1</v>
      </c>
      <c r="C10" s="489"/>
      <c r="D10" s="490" t="b">
        <v>0</v>
      </c>
      <c r="E10" s="138"/>
      <c r="F10" s="75"/>
      <c r="G10" s="76"/>
      <c r="H10" s="76"/>
      <c r="I10" s="455"/>
      <c r="J10" s="457"/>
      <c r="K10" s="564" t="b">
        <v>0</v>
      </c>
      <c r="L10" s="454">
        <f>IF(K10=TRUE,"○","")</f>
      </c>
      <c r="M10" s="438">
        <f>IF(L10="○",A10,"")</f>
      </c>
      <c r="N10" s="438"/>
      <c r="O10" s="400"/>
      <c r="P10" s="404"/>
      <c r="Q10" s="9"/>
      <c r="R10" s="10"/>
      <c r="S10" s="367"/>
      <c r="T10" s="367"/>
      <c r="U10" s="367"/>
      <c r="V10" s="367"/>
      <c r="W10" s="367"/>
      <c r="X10" s="367"/>
      <c r="Y10" s="367"/>
      <c r="Z10" s="367"/>
      <c r="AA10" s="367"/>
      <c r="AB10" s="367"/>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94"/>
      <c r="B11" s="463"/>
      <c r="C11" s="467"/>
      <c r="D11" s="469"/>
      <c r="E11" s="139"/>
      <c r="F11" s="77"/>
      <c r="G11" s="77"/>
      <c r="H11" s="77"/>
      <c r="I11" s="456"/>
      <c r="J11" s="453"/>
      <c r="K11" s="559"/>
      <c r="L11" s="399"/>
      <c r="M11" s="353"/>
      <c r="N11" s="353"/>
      <c r="O11" s="401"/>
      <c r="P11" s="405"/>
      <c r="Q11" s="9"/>
      <c r="R11" s="10"/>
      <c r="S11" s="367"/>
      <c r="T11" s="367"/>
      <c r="U11" s="367"/>
      <c r="V11" s="367"/>
      <c r="W11" s="367"/>
      <c r="X11" s="367"/>
      <c r="Y11" s="367"/>
      <c r="Z11" s="367"/>
      <c r="AA11" s="367"/>
      <c r="AB11" s="367"/>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79">
        <f>IF(C12=TRUE,"②",2)</f>
        <v>2</v>
      </c>
      <c r="B12" s="464">
        <f>IF(D12=TRUE,"②",2)</f>
        <v>2</v>
      </c>
      <c r="C12" s="466"/>
      <c r="D12" s="468" t="b">
        <v>0</v>
      </c>
      <c r="E12" s="138"/>
      <c r="F12" s="78"/>
      <c r="G12" s="78"/>
      <c r="H12" s="78"/>
      <c r="I12" s="431"/>
      <c r="J12" s="433"/>
      <c r="K12" s="558" t="b">
        <v>0</v>
      </c>
      <c r="L12" s="350">
        <f>IF(K12=TRUE,"○","")</f>
      </c>
      <c r="M12" s="352">
        <f>IF(L12="○",A12,"")</f>
      </c>
      <c r="N12" s="352"/>
      <c r="O12" s="368"/>
      <c r="P12" s="402"/>
      <c r="Q12" s="9"/>
      <c r="R12" s="10"/>
      <c r="S12" s="367"/>
      <c r="T12" s="367"/>
      <c r="U12" s="367"/>
      <c r="V12" s="367"/>
      <c r="W12" s="367"/>
      <c r="X12" s="367"/>
      <c r="Y12" s="367"/>
      <c r="Z12" s="367"/>
      <c r="AA12" s="367"/>
      <c r="AB12" s="367"/>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94"/>
      <c r="B13" s="463"/>
      <c r="C13" s="467"/>
      <c r="D13" s="469"/>
      <c r="E13" s="139"/>
      <c r="F13" s="79"/>
      <c r="G13" s="79"/>
      <c r="H13" s="80"/>
      <c r="I13" s="432"/>
      <c r="J13" s="434"/>
      <c r="K13" s="559"/>
      <c r="L13" s="399"/>
      <c r="M13" s="353"/>
      <c r="N13" s="353"/>
      <c r="O13" s="369"/>
      <c r="P13" s="403"/>
      <c r="Q13" s="9"/>
      <c r="R13" s="10"/>
      <c r="S13" s="367"/>
      <c r="T13" s="367"/>
      <c r="U13" s="367"/>
      <c r="V13" s="367"/>
      <c r="W13" s="367"/>
      <c r="X13" s="367"/>
      <c r="Y13" s="367"/>
      <c r="Z13" s="367"/>
      <c r="AA13" s="367"/>
      <c r="AB13" s="367"/>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79">
        <f>IF(C14=TRUE,"③",3)</f>
        <v>3</v>
      </c>
      <c r="B14" s="464">
        <f>IF(D14=TRUE,"③",3)</f>
        <v>3</v>
      </c>
      <c r="C14" s="466"/>
      <c r="D14" s="468" t="b">
        <v>0</v>
      </c>
      <c r="E14" s="138"/>
      <c r="F14" s="78"/>
      <c r="G14" s="78"/>
      <c r="H14" s="81"/>
      <c r="I14" s="431"/>
      <c r="J14" s="453"/>
      <c r="K14" s="558" t="b">
        <v>0</v>
      </c>
      <c r="L14" s="350">
        <f>IF(K14=TRUE,"○","")</f>
      </c>
      <c r="M14" s="352">
        <f>IF(L14="○",A14,"")</f>
      </c>
      <c r="N14" s="352"/>
      <c r="O14" s="401"/>
      <c r="P14" s="405"/>
      <c r="Q14" s="9"/>
      <c r="R14" s="10"/>
      <c r="S14" s="367"/>
      <c r="T14" s="367"/>
      <c r="U14" s="367"/>
      <c r="V14" s="367"/>
      <c r="W14" s="367"/>
      <c r="X14" s="367"/>
      <c r="Y14" s="367"/>
      <c r="Z14" s="367"/>
      <c r="AA14" s="367"/>
      <c r="AB14" s="367"/>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80"/>
      <c r="B15" s="465"/>
      <c r="C15" s="467"/>
      <c r="D15" s="469"/>
      <c r="E15" s="139"/>
      <c r="F15" s="79"/>
      <c r="G15" s="79"/>
      <c r="H15" s="80"/>
      <c r="I15" s="432"/>
      <c r="J15" s="453"/>
      <c r="K15" s="559"/>
      <c r="L15" s="399"/>
      <c r="M15" s="353"/>
      <c r="N15" s="353"/>
      <c r="O15" s="401"/>
      <c r="P15" s="405"/>
      <c r="Q15" s="9"/>
      <c r="R15" s="10"/>
      <c r="S15" s="367"/>
      <c r="T15" s="367"/>
      <c r="U15" s="367"/>
      <c r="V15" s="367"/>
      <c r="W15" s="367"/>
      <c r="X15" s="367"/>
      <c r="Y15" s="367"/>
      <c r="Z15" s="367"/>
      <c r="AA15" s="367"/>
      <c r="AB15" s="367"/>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79">
        <f>IF(C16=TRUE,"④",4)</f>
        <v>4</v>
      </c>
      <c r="B16" s="464">
        <f>IF(D16=TRUE,"④",4)</f>
        <v>4</v>
      </c>
      <c r="C16" s="466"/>
      <c r="D16" s="468" t="b">
        <v>0</v>
      </c>
      <c r="E16" s="138"/>
      <c r="F16" s="78"/>
      <c r="G16" s="78"/>
      <c r="H16" s="78"/>
      <c r="I16" s="431"/>
      <c r="J16" s="433"/>
      <c r="K16" s="558" t="b">
        <v>0</v>
      </c>
      <c r="L16" s="350">
        <f>IF(K16=TRUE,"○","")</f>
      </c>
      <c r="M16" s="352">
        <f>IF(L16="○",A16,"")</f>
      </c>
      <c r="N16" s="352"/>
      <c r="O16" s="368"/>
      <c r="P16" s="402"/>
      <c r="Q16" s="9"/>
      <c r="R16" s="10"/>
      <c r="S16" s="367"/>
      <c r="T16" s="367"/>
      <c r="U16" s="367"/>
      <c r="V16" s="367"/>
      <c r="W16" s="367"/>
      <c r="X16" s="367"/>
      <c r="Y16" s="367"/>
      <c r="Z16" s="367"/>
      <c r="AA16" s="367"/>
      <c r="AB16" s="367"/>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80"/>
      <c r="B17" s="465"/>
      <c r="C17" s="467"/>
      <c r="D17" s="469"/>
      <c r="E17" s="139"/>
      <c r="F17" s="82"/>
      <c r="G17" s="82"/>
      <c r="H17" s="82"/>
      <c r="I17" s="432"/>
      <c r="J17" s="434"/>
      <c r="K17" s="559"/>
      <c r="L17" s="399"/>
      <c r="M17" s="353"/>
      <c r="N17" s="353"/>
      <c r="O17" s="369"/>
      <c r="P17" s="403"/>
      <c r="Q17" s="9"/>
      <c r="R17" s="10"/>
      <c r="S17" s="367"/>
      <c r="T17" s="367"/>
      <c r="U17" s="367"/>
      <c r="V17" s="367"/>
      <c r="W17" s="367"/>
      <c r="X17" s="367"/>
      <c r="Y17" s="367"/>
      <c r="Z17" s="367"/>
      <c r="AA17" s="367"/>
      <c r="AB17" s="367"/>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94">
        <f>IF(C18=TRUE,"⑤",5)</f>
        <v>5</v>
      </c>
      <c r="B18" s="463">
        <f>IF(D18=TRUE,"⑤",5)</f>
        <v>5</v>
      </c>
      <c r="C18" s="466"/>
      <c r="D18" s="468" t="b">
        <v>0</v>
      </c>
      <c r="E18" s="138"/>
      <c r="F18" s="83"/>
      <c r="G18" s="83"/>
      <c r="H18" s="83"/>
      <c r="I18" s="431"/>
      <c r="J18" s="453"/>
      <c r="K18" s="558" t="b">
        <v>0</v>
      </c>
      <c r="L18" s="350">
        <f>IF(K18=TRUE,"○","")</f>
      </c>
      <c r="M18" s="352">
        <f>IF(L18="○",A18,"")</f>
      </c>
      <c r="N18" s="352"/>
      <c r="O18" s="401"/>
      <c r="P18" s="405"/>
      <c r="Q18" s="9"/>
      <c r="R18" s="10"/>
      <c r="S18" s="367"/>
      <c r="T18" s="367"/>
      <c r="U18" s="367"/>
      <c r="V18" s="367"/>
      <c r="W18" s="367"/>
      <c r="X18" s="367"/>
      <c r="Y18" s="367"/>
      <c r="Z18" s="367"/>
      <c r="AA18" s="367"/>
      <c r="AB18" s="367"/>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94"/>
      <c r="B19" s="463"/>
      <c r="C19" s="467"/>
      <c r="D19" s="469"/>
      <c r="E19" s="139"/>
      <c r="F19" s="77"/>
      <c r="G19" s="77"/>
      <c r="H19" s="77"/>
      <c r="I19" s="432"/>
      <c r="J19" s="453"/>
      <c r="K19" s="559"/>
      <c r="L19" s="399"/>
      <c r="M19" s="353"/>
      <c r="N19" s="353"/>
      <c r="O19" s="401"/>
      <c r="P19" s="405"/>
      <c r="Q19" s="9"/>
      <c r="R19" s="10"/>
      <c r="S19" s="367"/>
      <c r="T19" s="367"/>
      <c r="U19" s="367"/>
      <c r="V19" s="367"/>
      <c r="W19" s="367"/>
      <c r="X19" s="367"/>
      <c r="Y19" s="367"/>
      <c r="Z19" s="367"/>
      <c r="AA19" s="367"/>
      <c r="AB19" s="367"/>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79">
        <f>IF(C20=TRUE,"⑥",6)</f>
        <v>6</v>
      </c>
      <c r="B20" s="464">
        <f>IF(D20=TRUE,"⑥",6)</f>
        <v>6</v>
      </c>
      <c r="C20" s="466"/>
      <c r="D20" s="468" t="b">
        <v>0</v>
      </c>
      <c r="E20" s="138"/>
      <c r="F20" s="78"/>
      <c r="G20" s="78"/>
      <c r="H20" s="78"/>
      <c r="I20" s="431"/>
      <c r="J20" s="433"/>
      <c r="K20" s="558" t="b">
        <v>0</v>
      </c>
      <c r="L20" s="350">
        <f>IF(K20=TRUE,"○","")</f>
      </c>
      <c r="M20" s="352">
        <f>IF(L20="○",A20,"")</f>
      </c>
      <c r="N20" s="352"/>
      <c r="O20" s="368"/>
      <c r="P20" s="402"/>
      <c r="Q20" s="9"/>
      <c r="R20" s="10"/>
      <c r="S20" s="367"/>
      <c r="T20" s="367"/>
      <c r="U20" s="367"/>
      <c r="V20" s="367"/>
      <c r="W20" s="367"/>
      <c r="X20" s="367"/>
      <c r="Y20" s="367"/>
      <c r="Z20" s="367"/>
      <c r="AA20" s="367"/>
      <c r="AB20" s="367"/>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80"/>
      <c r="B21" s="465"/>
      <c r="C21" s="467"/>
      <c r="D21" s="469"/>
      <c r="E21" s="139"/>
      <c r="F21" s="77"/>
      <c r="G21" s="77"/>
      <c r="H21" s="77"/>
      <c r="I21" s="432"/>
      <c r="J21" s="434"/>
      <c r="K21" s="559"/>
      <c r="L21" s="399"/>
      <c r="M21" s="353"/>
      <c r="N21" s="353"/>
      <c r="O21" s="369"/>
      <c r="P21" s="403"/>
      <c r="Q21" s="9"/>
      <c r="R21" s="10"/>
      <c r="S21" s="367"/>
      <c r="T21" s="367"/>
      <c r="U21" s="367"/>
      <c r="V21" s="367"/>
      <c r="W21" s="367"/>
      <c r="X21" s="367"/>
      <c r="Y21" s="367"/>
      <c r="Z21" s="367"/>
      <c r="AA21" s="367"/>
      <c r="AB21" s="367"/>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79">
        <f>IF(C22=TRUE,"⑦",7)</f>
        <v>7</v>
      </c>
      <c r="B22" s="464">
        <f>IF(D22=TRUE,"⑦",7)</f>
        <v>7</v>
      </c>
      <c r="C22" s="466"/>
      <c r="D22" s="468" t="b">
        <v>0</v>
      </c>
      <c r="E22" s="138"/>
      <c r="F22" s="78"/>
      <c r="G22" s="78"/>
      <c r="H22" s="78"/>
      <c r="I22" s="431"/>
      <c r="J22" s="433"/>
      <c r="K22" s="558" t="b">
        <v>0</v>
      </c>
      <c r="L22" s="350">
        <f>IF(K22=TRUE,"○","")</f>
      </c>
      <c r="M22" s="352">
        <f>IF(L22="○",A22,"")</f>
      </c>
      <c r="N22" s="352"/>
      <c r="O22" s="368"/>
      <c r="P22" s="402"/>
      <c r="Q22" s="9"/>
      <c r="R22" s="10"/>
      <c r="S22" s="367"/>
      <c r="T22" s="367"/>
      <c r="U22" s="367"/>
      <c r="V22" s="367"/>
      <c r="W22" s="367"/>
      <c r="X22" s="367"/>
      <c r="Y22" s="367"/>
      <c r="Z22" s="367"/>
      <c r="AA22" s="367"/>
      <c r="AB22" s="367"/>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480"/>
      <c r="B23" s="465"/>
      <c r="C23" s="467"/>
      <c r="D23" s="469"/>
      <c r="E23" s="139"/>
      <c r="F23" s="77"/>
      <c r="G23" s="77"/>
      <c r="H23" s="77"/>
      <c r="I23" s="432"/>
      <c r="J23" s="434"/>
      <c r="K23" s="559"/>
      <c r="L23" s="399"/>
      <c r="M23" s="353"/>
      <c r="N23" s="353"/>
      <c r="O23" s="369"/>
      <c r="P23" s="403"/>
      <c r="Q23" s="9"/>
      <c r="R23" s="10"/>
      <c r="S23" s="367"/>
      <c r="T23" s="367"/>
      <c r="U23" s="367"/>
      <c r="V23" s="367"/>
      <c r="W23" s="367"/>
      <c r="X23" s="367"/>
      <c r="Y23" s="367"/>
      <c r="Z23" s="367"/>
      <c r="AA23" s="367"/>
      <c r="AB23" s="367"/>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479">
        <f>IF(C24=TRUE,"⑧",8)</f>
        <v>8</v>
      </c>
      <c r="B24" s="464">
        <f>IF(D24=TRUE,"⑧",8)</f>
        <v>8</v>
      </c>
      <c r="C24" s="466"/>
      <c r="D24" s="468" t="b">
        <v>0</v>
      </c>
      <c r="E24" s="138"/>
      <c r="F24" s="78"/>
      <c r="G24" s="78"/>
      <c r="H24" s="78"/>
      <c r="I24" s="431"/>
      <c r="J24" s="433"/>
      <c r="K24" s="396" t="b">
        <v>0</v>
      </c>
      <c r="L24" s="350">
        <f>IF(K24=TRUE,"○","")</f>
      </c>
      <c r="M24" s="555">
        <f>IF(L24="○",A24,"")</f>
      </c>
      <c r="N24" s="352"/>
      <c r="O24" s="368"/>
      <c r="P24" s="402"/>
      <c r="Q24" s="9"/>
      <c r="R24" s="10"/>
      <c r="S24" s="415" t="s">
        <v>156</v>
      </c>
      <c r="T24" s="415"/>
      <c r="U24" s="415"/>
      <c r="V24" s="415"/>
      <c r="W24" s="415"/>
      <c r="X24" s="415"/>
      <c r="Y24" s="415"/>
      <c r="Z24" s="415"/>
      <c r="AA24" s="415"/>
      <c r="AB24" s="41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480"/>
      <c r="B25" s="465"/>
      <c r="C25" s="467"/>
      <c r="D25" s="469"/>
      <c r="E25" s="139"/>
      <c r="F25" s="82"/>
      <c r="G25" s="82"/>
      <c r="H25" s="82"/>
      <c r="I25" s="432"/>
      <c r="J25" s="434"/>
      <c r="K25" s="397"/>
      <c r="L25" s="399"/>
      <c r="M25" s="557"/>
      <c r="N25" s="353"/>
      <c r="O25" s="369"/>
      <c r="P25" s="403"/>
      <c r="Q25" s="9"/>
      <c r="R25" s="10"/>
      <c r="S25" s="416" t="s">
        <v>46</v>
      </c>
      <c r="T25" s="417"/>
      <c r="U25" s="358">
        <v>43993</v>
      </c>
      <c r="V25" s="359"/>
      <c r="W25" s="360"/>
      <c r="X25" s="502" t="s">
        <v>144</v>
      </c>
      <c r="Y25" s="503"/>
      <c r="Z25" s="503"/>
      <c r="AA25" s="504"/>
      <c r="AB25" s="435"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479">
        <f>IF(C26=TRUE,"⑨",9)</f>
        <v>9</v>
      </c>
      <c r="B26" s="464">
        <f>IF(D26=TRUE,"⑨",9)</f>
        <v>9</v>
      </c>
      <c r="C26" s="466"/>
      <c r="D26" s="468" t="b">
        <v>0</v>
      </c>
      <c r="E26" s="138"/>
      <c r="F26" s="83"/>
      <c r="G26" s="83"/>
      <c r="H26" s="83"/>
      <c r="I26" s="431"/>
      <c r="J26" s="433"/>
      <c r="K26" s="396" t="b">
        <v>0</v>
      </c>
      <c r="L26" s="350">
        <f>IF(K26=TRUE,"○","")</f>
      </c>
      <c r="M26" s="555">
        <f>IF(L26="○",A26,"")</f>
      </c>
      <c r="N26" s="352"/>
      <c r="O26" s="368"/>
      <c r="P26" s="402"/>
      <c r="Q26" s="9"/>
      <c r="R26" s="10"/>
      <c r="S26" s="361" t="s">
        <v>1</v>
      </c>
      <c r="T26" s="362"/>
      <c r="U26" s="363" t="s">
        <v>252</v>
      </c>
      <c r="V26" s="364"/>
      <c r="W26" s="365"/>
      <c r="X26" s="425" t="s">
        <v>193</v>
      </c>
      <c r="Y26" s="426"/>
      <c r="Z26" s="426"/>
      <c r="AA26" s="427"/>
      <c r="AB26" s="436"/>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480"/>
      <c r="B27" s="465"/>
      <c r="C27" s="467"/>
      <c r="D27" s="469"/>
      <c r="E27" s="139"/>
      <c r="F27" s="77"/>
      <c r="G27" s="77"/>
      <c r="H27" s="77"/>
      <c r="I27" s="432"/>
      <c r="J27" s="434"/>
      <c r="K27" s="397"/>
      <c r="L27" s="399"/>
      <c r="M27" s="557"/>
      <c r="N27" s="353"/>
      <c r="O27" s="369"/>
      <c r="P27" s="403"/>
      <c r="Q27" s="9"/>
      <c r="R27" s="10"/>
      <c r="S27" s="410" t="s">
        <v>45</v>
      </c>
      <c r="T27" s="411"/>
      <c r="U27" s="412" t="s">
        <v>49</v>
      </c>
      <c r="V27" s="413"/>
      <c r="W27" s="414"/>
      <c r="X27" s="495" t="s">
        <v>187</v>
      </c>
      <c r="Y27" s="496"/>
      <c r="Z27" s="496"/>
      <c r="AA27" s="497"/>
      <c r="AB27" s="436"/>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479">
        <f>IF(C28=TRUE,"⑩",10)</f>
        <v>10</v>
      </c>
      <c r="B28" s="464">
        <f>IF(D28=TRUE,"⑩",10)</f>
        <v>10</v>
      </c>
      <c r="C28" s="466"/>
      <c r="D28" s="468" t="b">
        <v>0</v>
      </c>
      <c r="E28" s="138"/>
      <c r="F28" s="78"/>
      <c r="G28" s="78"/>
      <c r="H28" s="78"/>
      <c r="I28" s="431"/>
      <c r="J28" s="433"/>
      <c r="K28" s="396" t="b">
        <v>0</v>
      </c>
      <c r="L28" s="350">
        <f>IF(K28=TRUE,"○","")</f>
      </c>
      <c r="M28" s="555">
        <f>IF(L28="○",A28,"")</f>
      </c>
      <c r="N28" s="352"/>
      <c r="O28" s="368"/>
      <c r="P28" s="402"/>
      <c r="Q28" s="9"/>
      <c r="R28" s="10"/>
      <c r="S28" s="538" t="s">
        <v>3</v>
      </c>
      <c r="T28" s="539"/>
      <c r="U28" s="428" t="s">
        <v>50</v>
      </c>
      <c r="V28" s="429"/>
      <c r="W28" s="430"/>
      <c r="X28" s="500" t="s">
        <v>4</v>
      </c>
      <c r="Y28" s="406" t="s">
        <v>5</v>
      </c>
      <c r="Z28" s="418" t="s">
        <v>6</v>
      </c>
      <c r="AA28" s="419"/>
      <c r="AB28" s="436"/>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480"/>
      <c r="B29" s="465"/>
      <c r="C29" s="467"/>
      <c r="D29" s="469"/>
      <c r="E29" s="139"/>
      <c r="F29" s="77"/>
      <c r="G29" s="77"/>
      <c r="H29" s="77"/>
      <c r="I29" s="432"/>
      <c r="J29" s="434"/>
      <c r="K29" s="397"/>
      <c r="L29" s="399"/>
      <c r="M29" s="557"/>
      <c r="N29" s="353"/>
      <c r="O29" s="369"/>
      <c r="P29" s="403"/>
      <c r="Q29" s="9"/>
      <c r="R29" s="10"/>
      <c r="S29" s="420" t="s">
        <v>8</v>
      </c>
      <c r="T29" s="422" t="s">
        <v>44</v>
      </c>
      <c r="U29" s="423"/>
      <c r="V29" s="423"/>
      <c r="W29" s="424"/>
      <c r="X29" s="500"/>
      <c r="Y29" s="406"/>
      <c r="Z29" s="498" t="s">
        <v>10</v>
      </c>
      <c r="AA29" s="505" t="s">
        <v>11</v>
      </c>
      <c r="AB29" s="436"/>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479">
        <f>IF(C30=TRUE,"⑪",11)</f>
        <v>11</v>
      </c>
      <c r="B30" s="464">
        <f>IF(D30=TRUE,"⑪",11)</f>
        <v>11</v>
      </c>
      <c r="C30" s="466"/>
      <c r="D30" s="468" t="b">
        <v>0</v>
      </c>
      <c r="E30" s="138"/>
      <c r="F30" s="78"/>
      <c r="G30" s="78"/>
      <c r="H30" s="78"/>
      <c r="I30" s="431"/>
      <c r="J30" s="433"/>
      <c r="K30" s="396" t="b">
        <v>0</v>
      </c>
      <c r="L30" s="350">
        <f>IF(K30=TRUE,"○","")</f>
      </c>
      <c r="M30" s="555">
        <f>IF(L30="○",A30,"")</f>
      </c>
      <c r="N30" s="352"/>
      <c r="O30" s="368"/>
      <c r="P30" s="402"/>
      <c r="Q30" s="9"/>
      <c r="R30" s="10"/>
      <c r="S30" s="421"/>
      <c r="T30" s="540" t="s">
        <v>9</v>
      </c>
      <c r="U30" s="541"/>
      <c r="V30" s="541"/>
      <c r="W30" s="542"/>
      <c r="X30" s="501"/>
      <c r="Y30" s="407"/>
      <c r="Z30" s="499"/>
      <c r="AA30" s="506"/>
      <c r="AB30" s="437"/>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480"/>
      <c r="B31" s="465"/>
      <c r="C31" s="467"/>
      <c r="D31" s="469"/>
      <c r="E31" s="139"/>
      <c r="F31" s="77"/>
      <c r="G31" s="77"/>
      <c r="H31" s="77"/>
      <c r="I31" s="432"/>
      <c r="J31" s="434"/>
      <c r="K31" s="397"/>
      <c r="L31" s="399"/>
      <c r="M31" s="557"/>
      <c r="N31" s="353"/>
      <c r="O31" s="369"/>
      <c r="P31" s="403"/>
      <c r="Q31" s="9"/>
      <c r="R31" s="10"/>
      <c r="S31" s="534" t="s">
        <v>67</v>
      </c>
      <c r="T31" s="545" t="s">
        <v>195</v>
      </c>
      <c r="U31" s="545"/>
      <c r="V31" s="545"/>
      <c r="W31" s="546"/>
      <c r="X31" s="507">
        <v>3</v>
      </c>
      <c r="Y31" s="491" t="s">
        <v>66</v>
      </c>
      <c r="Z31" s="491">
        <v>1</v>
      </c>
      <c r="AA31" s="509">
        <v>1</v>
      </c>
      <c r="AB31" s="543"/>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479">
        <f>IF(C32=TRUE,"⑫",12)</f>
        <v>12</v>
      </c>
      <c r="B32" s="464">
        <f>IF(D32=TRUE,"⑫",12)</f>
        <v>12</v>
      </c>
      <c r="C32" s="466"/>
      <c r="D32" s="468" t="b">
        <v>0</v>
      </c>
      <c r="E32" s="138"/>
      <c r="F32" s="78"/>
      <c r="G32" s="78"/>
      <c r="H32" s="78"/>
      <c r="I32" s="431"/>
      <c r="J32" s="433"/>
      <c r="K32" s="396" t="b">
        <v>0</v>
      </c>
      <c r="L32" s="350">
        <f>IF(K32=TRUE,"○","")</f>
      </c>
      <c r="M32" s="555">
        <f>IF(L32="○",A32,"")</f>
      </c>
      <c r="N32" s="352"/>
      <c r="O32" s="368"/>
      <c r="P32" s="402"/>
      <c r="Q32" s="9"/>
      <c r="R32" s="10"/>
      <c r="S32" s="535"/>
      <c r="T32" s="536" t="s">
        <v>194</v>
      </c>
      <c r="U32" s="536"/>
      <c r="V32" s="536"/>
      <c r="W32" s="537"/>
      <c r="X32" s="508"/>
      <c r="Y32" s="492"/>
      <c r="Z32" s="492"/>
      <c r="AA32" s="510"/>
      <c r="AB32" s="544"/>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480"/>
      <c r="B33" s="465"/>
      <c r="C33" s="467"/>
      <c r="D33" s="469"/>
      <c r="E33" s="139"/>
      <c r="F33" s="82"/>
      <c r="G33" s="82"/>
      <c r="H33" s="82"/>
      <c r="I33" s="432"/>
      <c r="J33" s="434"/>
      <c r="K33" s="397"/>
      <c r="L33" s="399"/>
      <c r="M33" s="557"/>
      <c r="N33" s="353"/>
      <c r="O33" s="369"/>
      <c r="P33" s="403"/>
      <c r="Q33" s="9"/>
      <c r="R33" s="10"/>
      <c r="S33" s="534">
        <v>2</v>
      </c>
      <c r="T33" s="545" t="s">
        <v>196</v>
      </c>
      <c r="U33" s="545"/>
      <c r="V33" s="545"/>
      <c r="W33" s="546"/>
      <c r="X33" s="507">
        <v>2</v>
      </c>
      <c r="Y33" s="491" t="s">
        <v>66</v>
      </c>
      <c r="Z33" s="491"/>
      <c r="AA33" s="509">
        <v>2</v>
      </c>
      <c r="AB33" s="543"/>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494">
        <f>IF(C34=TRUE,"⑬",13)</f>
        <v>13</v>
      </c>
      <c r="B34" s="463">
        <f>IF(D34=TRUE,"⑬",13)</f>
        <v>13</v>
      </c>
      <c r="C34" s="466"/>
      <c r="D34" s="468" t="b">
        <v>0</v>
      </c>
      <c r="E34" s="138"/>
      <c r="F34" s="83"/>
      <c r="G34" s="83"/>
      <c r="H34" s="83"/>
      <c r="I34" s="431"/>
      <c r="J34" s="453"/>
      <c r="K34" s="396" t="b">
        <v>0</v>
      </c>
      <c r="L34" s="350">
        <f>IF(K34=TRUE,"○","")</f>
      </c>
      <c r="M34" s="555">
        <f>IF(L34="○",A34,"")</f>
      </c>
      <c r="N34" s="352"/>
      <c r="O34" s="401"/>
      <c r="P34" s="405"/>
      <c r="Q34" s="9"/>
      <c r="R34" s="10"/>
      <c r="S34" s="535"/>
      <c r="T34" s="536" t="s">
        <v>197</v>
      </c>
      <c r="U34" s="536"/>
      <c r="V34" s="536"/>
      <c r="W34" s="537"/>
      <c r="X34" s="508"/>
      <c r="Y34" s="492"/>
      <c r="Z34" s="492"/>
      <c r="AA34" s="510"/>
      <c r="AB34" s="544"/>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494"/>
      <c r="B35" s="463"/>
      <c r="C35" s="467"/>
      <c r="D35" s="469"/>
      <c r="E35" s="139"/>
      <c r="F35" s="77"/>
      <c r="G35" s="77"/>
      <c r="H35" s="77"/>
      <c r="I35" s="432"/>
      <c r="J35" s="453"/>
      <c r="K35" s="397"/>
      <c r="L35" s="399"/>
      <c r="M35" s="557"/>
      <c r="N35" s="353"/>
      <c r="O35" s="401"/>
      <c r="P35" s="405"/>
      <c r="Q35" s="9"/>
      <c r="R35" s="10"/>
      <c r="S35" s="534">
        <v>3</v>
      </c>
      <c r="T35" s="545" t="s">
        <v>199</v>
      </c>
      <c r="U35" s="545"/>
      <c r="V35" s="545"/>
      <c r="W35" s="546"/>
      <c r="X35" s="507">
        <v>3</v>
      </c>
      <c r="Y35" s="491"/>
      <c r="Z35" s="491">
        <v>2</v>
      </c>
      <c r="AA35" s="509">
        <v>1</v>
      </c>
      <c r="AB35" s="543"/>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479">
        <f>IF(C36=TRUE,"⑭",14)</f>
        <v>14</v>
      </c>
      <c r="B36" s="464">
        <f>IF(D36=TRUE,"⑭",14)</f>
        <v>14</v>
      </c>
      <c r="C36" s="466"/>
      <c r="D36" s="468" t="b">
        <v>0</v>
      </c>
      <c r="E36" s="138"/>
      <c r="F36" s="78"/>
      <c r="G36" s="78"/>
      <c r="H36" s="78"/>
      <c r="I36" s="431"/>
      <c r="J36" s="433"/>
      <c r="K36" s="396" t="b">
        <v>0</v>
      </c>
      <c r="L36" s="350">
        <f>IF(K36=TRUE,"○","")</f>
      </c>
      <c r="M36" s="555">
        <f>IF(L36="○",A36,"")</f>
      </c>
      <c r="N36" s="352"/>
      <c r="O36" s="368"/>
      <c r="P36" s="402"/>
      <c r="Q36" s="9"/>
      <c r="R36" s="10"/>
      <c r="S36" s="535"/>
      <c r="T36" s="536" t="s">
        <v>198</v>
      </c>
      <c r="U36" s="536"/>
      <c r="V36" s="536"/>
      <c r="W36" s="537"/>
      <c r="X36" s="508"/>
      <c r="Y36" s="492"/>
      <c r="Z36" s="492"/>
      <c r="AA36" s="510"/>
      <c r="AB36" s="544"/>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480"/>
      <c r="B37" s="465"/>
      <c r="C37" s="467"/>
      <c r="D37" s="469"/>
      <c r="E37" s="139"/>
      <c r="F37" s="77"/>
      <c r="G37" s="77"/>
      <c r="H37" s="77"/>
      <c r="I37" s="432"/>
      <c r="J37" s="434"/>
      <c r="K37" s="397"/>
      <c r="L37" s="399"/>
      <c r="M37" s="557"/>
      <c r="N37" s="353"/>
      <c r="O37" s="369"/>
      <c r="P37" s="403"/>
      <c r="Q37" s="9"/>
      <c r="R37" s="10"/>
      <c r="S37" s="534">
        <v>4</v>
      </c>
      <c r="T37" s="545" t="s">
        <v>200</v>
      </c>
      <c r="U37" s="545"/>
      <c r="V37" s="545"/>
      <c r="W37" s="546"/>
      <c r="X37" s="507">
        <v>2</v>
      </c>
      <c r="Y37" s="491" t="s">
        <v>66</v>
      </c>
      <c r="Z37" s="491"/>
      <c r="AA37" s="509">
        <v>2</v>
      </c>
      <c r="AB37" s="543"/>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494">
        <f>IF(C38=TRUE,"⑮",15)</f>
        <v>15</v>
      </c>
      <c r="B38" s="463">
        <f>IF(D38=TRUE,"⑮",15)</f>
        <v>15</v>
      </c>
      <c r="C38" s="466"/>
      <c r="D38" s="468" t="b">
        <v>0</v>
      </c>
      <c r="E38" s="138"/>
      <c r="F38" s="78"/>
      <c r="G38" s="78"/>
      <c r="H38" s="78"/>
      <c r="I38" s="431"/>
      <c r="J38" s="453"/>
      <c r="K38" s="396" t="b">
        <v>0</v>
      </c>
      <c r="L38" s="350">
        <f>IF(K38=TRUE,"○","")</f>
      </c>
      <c r="M38" s="555">
        <f>IF(L38="○",A38,"")</f>
      </c>
      <c r="N38" s="352"/>
      <c r="O38" s="401"/>
      <c r="P38" s="405"/>
      <c r="Q38" s="9"/>
      <c r="R38" s="10"/>
      <c r="S38" s="535"/>
      <c r="T38" s="536" t="s">
        <v>201</v>
      </c>
      <c r="U38" s="536"/>
      <c r="V38" s="536"/>
      <c r="W38" s="537"/>
      <c r="X38" s="508"/>
      <c r="Y38" s="492"/>
      <c r="Z38" s="492"/>
      <c r="AA38" s="510"/>
      <c r="AB38" s="544"/>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494"/>
      <c r="B39" s="463"/>
      <c r="C39" s="467"/>
      <c r="D39" s="469"/>
      <c r="E39" s="139"/>
      <c r="F39" s="77"/>
      <c r="G39" s="77"/>
      <c r="H39" s="77"/>
      <c r="I39" s="432"/>
      <c r="J39" s="453"/>
      <c r="K39" s="397"/>
      <c r="L39" s="399"/>
      <c r="M39" s="557"/>
      <c r="N39" s="353"/>
      <c r="O39" s="401"/>
      <c r="P39" s="405"/>
      <c r="Q39" s="9"/>
      <c r="R39" s="10"/>
      <c r="S39" s="534">
        <v>5</v>
      </c>
      <c r="T39" s="549"/>
      <c r="U39" s="549"/>
      <c r="V39" s="549"/>
      <c r="W39" s="550"/>
      <c r="X39" s="507"/>
      <c r="Y39" s="491"/>
      <c r="Z39" s="491"/>
      <c r="AA39" s="509"/>
      <c r="AB39" s="543"/>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479">
        <f>IF(C40=TRUE,"⑯",16)</f>
        <v>16</v>
      </c>
      <c r="B40" s="464">
        <f>IF(D40=TRUE,"⑯",16)</f>
        <v>16</v>
      </c>
      <c r="C40" s="466"/>
      <c r="D40" s="468" t="b">
        <v>0</v>
      </c>
      <c r="E40" s="138"/>
      <c r="F40" s="78"/>
      <c r="G40" s="78"/>
      <c r="H40" s="78"/>
      <c r="I40" s="431"/>
      <c r="J40" s="433"/>
      <c r="K40" s="396" t="b">
        <v>0</v>
      </c>
      <c r="L40" s="350">
        <f>IF(K40=TRUE,"○","")</f>
      </c>
      <c r="M40" s="555">
        <f>IF(L40="○",A40,"")</f>
      </c>
      <c r="N40" s="352"/>
      <c r="O40" s="368"/>
      <c r="P40" s="402"/>
      <c r="Q40" s="9"/>
      <c r="R40" s="10"/>
      <c r="S40" s="535"/>
      <c r="T40" s="547"/>
      <c r="U40" s="547"/>
      <c r="V40" s="547"/>
      <c r="W40" s="548"/>
      <c r="X40" s="508"/>
      <c r="Y40" s="492"/>
      <c r="Z40" s="492"/>
      <c r="AA40" s="510"/>
      <c r="AB40" s="544"/>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80"/>
      <c r="B41" s="465"/>
      <c r="C41" s="467"/>
      <c r="D41" s="469"/>
      <c r="E41" s="139"/>
      <c r="F41" s="82"/>
      <c r="G41" s="82"/>
      <c r="H41" s="82"/>
      <c r="I41" s="432"/>
      <c r="J41" s="434"/>
      <c r="K41" s="397"/>
      <c r="L41" s="399"/>
      <c r="M41" s="557"/>
      <c r="N41" s="353"/>
      <c r="O41" s="369"/>
      <c r="P41" s="403"/>
      <c r="Q41" s="9"/>
      <c r="R41" s="10"/>
      <c r="S41" s="534">
        <v>6</v>
      </c>
      <c r="T41" s="549"/>
      <c r="U41" s="549"/>
      <c r="V41" s="549"/>
      <c r="W41" s="550"/>
      <c r="X41" s="507"/>
      <c r="Y41" s="491"/>
      <c r="Z41" s="491"/>
      <c r="AA41" s="509"/>
      <c r="AB41" s="543"/>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79">
        <f>IF(C42=TRUE,"⑰",17)</f>
        <v>17</v>
      </c>
      <c r="B42" s="464">
        <f>IF(D42=TRUE,"⑰",17)</f>
        <v>17</v>
      </c>
      <c r="C42" s="466"/>
      <c r="D42" s="468" t="b">
        <v>0</v>
      </c>
      <c r="E42" s="138"/>
      <c r="F42" s="83"/>
      <c r="G42" s="83"/>
      <c r="H42" s="83"/>
      <c r="I42" s="431"/>
      <c r="J42" s="433"/>
      <c r="K42" s="396" t="b">
        <v>0</v>
      </c>
      <c r="L42" s="350">
        <f>IF(K42=TRUE,"○","")</f>
      </c>
      <c r="M42" s="555">
        <f>IF(L42="○",A42,"")</f>
      </c>
      <c r="N42" s="352"/>
      <c r="O42" s="368"/>
      <c r="P42" s="402"/>
      <c r="Q42" s="9"/>
      <c r="R42" s="10"/>
      <c r="S42" s="535"/>
      <c r="T42" s="547"/>
      <c r="U42" s="547"/>
      <c r="V42" s="547"/>
      <c r="W42" s="548"/>
      <c r="X42" s="508"/>
      <c r="Y42" s="492"/>
      <c r="Z42" s="492"/>
      <c r="AA42" s="510"/>
      <c r="AB42" s="544"/>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80"/>
      <c r="B43" s="465"/>
      <c r="C43" s="467"/>
      <c r="D43" s="469"/>
      <c r="E43" s="139"/>
      <c r="F43" s="77"/>
      <c r="G43" s="77"/>
      <c r="H43" s="77"/>
      <c r="I43" s="432"/>
      <c r="J43" s="434"/>
      <c r="K43" s="397"/>
      <c r="L43" s="399"/>
      <c r="M43" s="557"/>
      <c r="N43" s="353"/>
      <c r="O43" s="369"/>
      <c r="P43" s="403"/>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79">
        <f>IF(C44=TRUE,"⑱",18)</f>
        <v>18</v>
      </c>
      <c r="B44" s="464">
        <f>IF(D44=TRUE,"⑱",18)</f>
        <v>18</v>
      </c>
      <c r="C44" s="466"/>
      <c r="D44" s="468" t="b">
        <v>0</v>
      </c>
      <c r="E44" s="138"/>
      <c r="F44" s="78"/>
      <c r="G44" s="78"/>
      <c r="H44" s="78"/>
      <c r="I44" s="431"/>
      <c r="J44" s="433"/>
      <c r="K44" s="396" t="b">
        <v>0</v>
      </c>
      <c r="L44" s="350">
        <f>IF(K44=TRUE,"○","")</f>
      </c>
      <c r="M44" s="555">
        <f>IF(L44="○",A44,"")</f>
      </c>
      <c r="N44" s="352"/>
      <c r="O44" s="368"/>
      <c r="P44" s="402"/>
      <c r="Q44" s="9"/>
      <c r="R44" s="10"/>
      <c r="S44" s="481" t="s">
        <v>257</v>
      </c>
      <c r="T44" s="482"/>
      <c r="U44" s="482"/>
      <c r="V44" s="482"/>
      <c r="W44" s="482"/>
      <c r="X44" s="482"/>
      <c r="Y44" s="482"/>
      <c r="Z44" s="482"/>
      <c r="AA44" s="482"/>
      <c r="AB44" s="482"/>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80"/>
      <c r="B45" s="465"/>
      <c r="C45" s="467"/>
      <c r="D45" s="469"/>
      <c r="E45" s="139"/>
      <c r="F45" s="77"/>
      <c r="G45" s="77"/>
      <c r="H45" s="77"/>
      <c r="I45" s="432"/>
      <c r="J45" s="434"/>
      <c r="K45" s="397"/>
      <c r="L45" s="399"/>
      <c r="M45" s="557"/>
      <c r="N45" s="353"/>
      <c r="O45" s="369"/>
      <c r="P45" s="403"/>
      <c r="Q45" s="9"/>
      <c r="R45" s="10"/>
      <c r="S45" s="481"/>
      <c r="T45" s="482"/>
      <c r="U45" s="482"/>
      <c r="V45" s="482"/>
      <c r="W45" s="482"/>
      <c r="X45" s="482"/>
      <c r="Y45" s="482"/>
      <c r="Z45" s="482"/>
      <c r="AA45" s="482"/>
      <c r="AB45" s="482"/>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79">
        <f>IF(C46=TRUE,"⑲",19)</f>
        <v>19</v>
      </c>
      <c r="B46" s="464">
        <f>IF(D46=TRUE,"⑲",19)</f>
        <v>19</v>
      </c>
      <c r="C46" s="466"/>
      <c r="D46" s="468" t="b">
        <v>0</v>
      </c>
      <c r="E46" s="138"/>
      <c r="F46" s="78"/>
      <c r="G46" s="78"/>
      <c r="H46" s="78"/>
      <c r="I46" s="431"/>
      <c r="J46" s="433"/>
      <c r="K46" s="396" t="b">
        <v>0</v>
      </c>
      <c r="L46" s="350">
        <f>IF(K46=TRUE,"○","")</f>
      </c>
      <c r="M46" s="555">
        <f>IF(L46="○",A46,"")</f>
      </c>
      <c r="N46" s="352"/>
      <c r="O46" s="368"/>
      <c r="P46" s="402"/>
      <c r="Q46" s="9"/>
      <c r="R46" s="10"/>
      <c r="S46" s="482"/>
      <c r="T46" s="482"/>
      <c r="U46" s="482"/>
      <c r="V46" s="482"/>
      <c r="W46" s="482"/>
      <c r="X46" s="482"/>
      <c r="Y46" s="482"/>
      <c r="Z46" s="482"/>
      <c r="AA46" s="482"/>
      <c r="AB46" s="482"/>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80"/>
      <c r="B47" s="465"/>
      <c r="C47" s="467"/>
      <c r="D47" s="469"/>
      <c r="E47" s="139"/>
      <c r="F47" s="77"/>
      <c r="G47" s="77"/>
      <c r="H47" s="77"/>
      <c r="I47" s="432"/>
      <c r="J47" s="434"/>
      <c r="K47" s="397"/>
      <c r="L47" s="399"/>
      <c r="M47" s="557"/>
      <c r="N47" s="353"/>
      <c r="O47" s="369"/>
      <c r="P47" s="403"/>
      <c r="Q47" s="9"/>
      <c r="R47" s="10"/>
      <c r="S47" s="482"/>
      <c r="T47" s="482"/>
      <c r="U47" s="482"/>
      <c r="V47" s="482"/>
      <c r="W47" s="482"/>
      <c r="X47" s="482"/>
      <c r="Y47" s="482"/>
      <c r="Z47" s="482"/>
      <c r="AA47" s="482"/>
      <c r="AB47" s="482"/>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479">
        <f>IF(C48=TRUE,"⑳",20)</f>
        <v>20</v>
      </c>
      <c r="B48" s="464">
        <f>IF(D48=TRUE,"⑳",20)</f>
        <v>20</v>
      </c>
      <c r="C48" s="466"/>
      <c r="D48" s="468" t="b">
        <v>0</v>
      </c>
      <c r="E48" s="138"/>
      <c r="F48" s="78"/>
      <c r="G48" s="78"/>
      <c r="H48" s="81"/>
      <c r="I48" s="431"/>
      <c r="J48" s="433"/>
      <c r="K48" s="396" t="b">
        <v>0</v>
      </c>
      <c r="L48" s="350">
        <f>IF(K48=TRUE,"○","")</f>
      </c>
      <c r="M48" s="555">
        <f>IF(L48="○",A48,"")</f>
      </c>
      <c r="N48" s="352"/>
      <c r="O48" s="368"/>
      <c r="P48" s="402"/>
      <c r="Q48" s="9"/>
      <c r="R48" s="10"/>
      <c r="S48" s="482"/>
      <c r="T48" s="482"/>
      <c r="U48" s="482"/>
      <c r="V48" s="482"/>
      <c r="W48" s="482"/>
      <c r="X48" s="482"/>
      <c r="Y48" s="482"/>
      <c r="Z48" s="482"/>
      <c r="AA48" s="482"/>
      <c r="AB48" s="482"/>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531"/>
      <c r="B49" s="533"/>
      <c r="C49" s="532"/>
      <c r="D49" s="471"/>
      <c r="E49" s="140"/>
      <c r="F49" s="84"/>
      <c r="G49" s="84"/>
      <c r="H49" s="85"/>
      <c r="I49" s="458"/>
      <c r="J49" s="459"/>
      <c r="K49" s="461"/>
      <c r="L49" s="351"/>
      <c r="M49" s="556"/>
      <c r="N49" s="398"/>
      <c r="O49" s="460"/>
      <c r="P49" s="470"/>
      <c r="Q49" s="9"/>
      <c r="R49" s="10"/>
      <c r="S49" s="482"/>
      <c r="T49" s="482"/>
      <c r="U49" s="482"/>
      <c r="V49" s="482"/>
      <c r="W49" s="482"/>
      <c r="X49" s="482"/>
      <c r="Y49" s="482"/>
      <c r="Z49" s="482"/>
      <c r="AA49" s="482"/>
      <c r="AB49" s="482"/>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82"/>
      <c r="T50" s="482"/>
      <c r="U50" s="482"/>
      <c r="V50" s="482"/>
      <c r="W50" s="482"/>
      <c r="X50" s="482"/>
      <c r="Y50" s="482"/>
      <c r="Z50" s="482"/>
      <c r="AA50" s="482"/>
      <c r="AB50" s="482"/>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82"/>
      <c r="T51" s="482"/>
      <c r="U51" s="482"/>
      <c r="V51" s="482"/>
      <c r="W51" s="482"/>
      <c r="X51" s="482"/>
      <c r="Y51" s="482"/>
      <c r="Z51" s="482"/>
      <c r="AA51" s="482"/>
      <c r="AB51" s="482"/>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84" customFormat="1" ht="10.5" customHeight="1" hidden="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2" s="184" customFormat="1" ht="16.5" customHeight="1" hidden="1">
      <c r="B72" s="183"/>
      <c r="C72" s="183"/>
      <c r="D72" s="183"/>
      <c r="E72" s="183" t="s">
        <v>31</v>
      </c>
      <c r="F72" s="183">
        <f>J4</f>
        <v>0</v>
      </c>
      <c r="G72" s="183"/>
      <c r="H72" s="183"/>
      <c r="I72" s="183"/>
      <c r="J72" s="183"/>
      <c r="K72" s="183"/>
      <c r="L72" s="183"/>
      <c r="M72" s="183"/>
      <c r="N72" s="183"/>
      <c r="O72" s="183"/>
      <c r="P72" s="183"/>
      <c r="Q72" s="348" t="s">
        <v>91</v>
      </c>
      <c r="R72" s="349"/>
      <c r="S72" s="349"/>
      <c r="T72" s="349"/>
      <c r="U72" s="349"/>
      <c r="V72" s="349"/>
      <c r="W72" s="349"/>
      <c r="X72" s="349"/>
      <c r="Y72" s="349"/>
      <c r="Z72" s="349"/>
      <c r="AA72" s="349"/>
      <c r="AB72" s="349"/>
      <c r="AC72" s="349"/>
      <c r="AD72" s="349"/>
      <c r="AE72" s="349"/>
      <c r="AF72" s="349"/>
      <c r="AG72" s="349"/>
      <c r="AH72" s="349"/>
      <c r="AI72" s="349"/>
      <c r="AJ72" s="349"/>
      <c r="AK72" s="349"/>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customHeight="1" hidden="1">
      <c r="B73" s="45" t="s">
        <v>56</v>
      </c>
      <c r="C73" s="45"/>
      <c r="D73" s="45"/>
      <c r="E73" s="45" t="s">
        <v>57</v>
      </c>
      <c r="F73" s="45" t="s">
        <v>163</v>
      </c>
      <c r="G73" s="45" t="s">
        <v>44</v>
      </c>
      <c r="H73" s="45" t="s">
        <v>58</v>
      </c>
      <c r="I73" s="45" t="s">
        <v>33</v>
      </c>
      <c r="J73" s="394" t="s">
        <v>90</v>
      </c>
      <c r="K73" s="395"/>
      <c r="L73" s="45"/>
      <c r="M73" s="45" t="s">
        <v>59</v>
      </c>
      <c r="N73" s="45"/>
      <c r="O73" s="45"/>
      <c r="P73" s="45" t="s">
        <v>60</v>
      </c>
      <c r="Q73" s="45"/>
      <c r="R73" s="45">
        <v>1</v>
      </c>
      <c r="S73" s="45" t="s">
        <v>61</v>
      </c>
      <c r="T73" s="45">
        <v>2</v>
      </c>
      <c r="U73" s="45" t="s">
        <v>61</v>
      </c>
      <c r="V73" s="45">
        <v>3</v>
      </c>
      <c r="W73" s="45" t="s">
        <v>61</v>
      </c>
      <c r="X73" s="45">
        <v>4</v>
      </c>
      <c r="Y73" s="45" t="s">
        <v>61</v>
      </c>
      <c r="Z73" s="45">
        <v>5</v>
      </c>
      <c r="AA73" s="45" t="s">
        <v>61</v>
      </c>
      <c r="AB73" s="45">
        <v>6</v>
      </c>
      <c r="AC73" s="45" t="s">
        <v>61</v>
      </c>
      <c r="AD73" s="45">
        <v>7</v>
      </c>
      <c r="AE73" s="45" t="s">
        <v>61</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3" s="184" customFormat="1" ht="10.5" customHeight="1" hidden="1">
      <c r="B74" s="45">
        <v>1</v>
      </c>
      <c r="C74" s="45"/>
      <c r="D74" s="45"/>
      <c r="E74" s="45">
        <f>IF(E11="","",E11)</f>
      </c>
      <c r="F74" s="45">
        <f>IF(E74="","",1)</f>
      </c>
      <c r="G74" s="45">
        <f>IF(E10="","",E10)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3" s="184" customFormat="1" ht="10.5" customHeight="1" hidden="1">
      <c r="B75" s="45">
        <v>2</v>
      </c>
      <c r="C75" s="45"/>
      <c r="D75" s="45"/>
      <c r="E75" s="45">
        <f>IF(E13="","",E13)</f>
      </c>
      <c r="F75" s="45">
        <f aca="true" t="shared" si="9" ref="F75:F93">IF(E75="","",1)</f>
      </c>
      <c r="G75" s="45">
        <f>IF(E12="","",E12)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3" s="184" customFormat="1" ht="10.5" customHeight="1" hidden="1">
      <c r="B76" s="45">
        <v>3</v>
      </c>
      <c r="C76" s="45"/>
      <c r="D76" s="45"/>
      <c r="E76" s="45">
        <f>IF(E15="","",E15)</f>
      </c>
      <c r="F76" s="45">
        <f t="shared" si="9"/>
      </c>
      <c r="G76" s="45">
        <f>IF(E14="","",E14)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3" s="184" customFormat="1" ht="10.5" customHeight="1" hidden="1">
      <c r="B77" s="45">
        <v>4</v>
      </c>
      <c r="C77" s="45"/>
      <c r="D77" s="45"/>
      <c r="E77" s="45">
        <f>IF(E17="","",E17)</f>
      </c>
      <c r="F77" s="45">
        <f t="shared" si="9"/>
      </c>
      <c r="G77" s="45">
        <f>IF(E16="","",E16)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3" s="184" customFormat="1" ht="10.5" customHeight="1" hidden="1">
      <c r="B78" s="45">
        <v>5</v>
      </c>
      <c r="C78" s="45"/>
      <c r="D78" s="45"/>
      <c r="E78" s="45">
        <f>IF(E19="","",E19)</f>
      </c>
      <c r="F78" s="45">
        <f t="shared" si="9"/>
      </c>
      <c r="G78" s="45">
        <f>IF(E18="","",E18)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3" s="184" customFormat="1" ht="10.5" customHeight="1" hidden="1">
      <c r="B79" s="45">
        <v>6</v>
      </c>
      <c r="C79" s="45"/>
      <c r="D79" s="45"/>
      <c r="E79" s="45">
        <f>IF(E21="","",E21)</f>
      </c>
      <c r="F79" s="45">
        <f t="shared" si="9"/>
      </c>
      <c r="G79" s="45">
        <f>IF(E20="","",E20)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3" s="184" customFormat="1" ht="10.5" customHeight="1" hidden="1">
      <c r="B80" s="45">
        <v>7</v>
      </c>
      <c r="C80" s="45"/>
      <c r="D80" s="45"/>
      <c r="E80" s="45">
        <f>IF(E23="","",E23)</f>
      </c>
      <c r="F80" s="45">
        <f t="shared" si="9"/>
      </c>
      <c r="G80" s="45">
        <f>IF(E22="","",E22)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3" s="184" customFormat="1" ht="10.5" customHeight="1" hidden="1">
      <c r="B81" s="45">
        <v>8</v>
      </c>
      <c r="C81" s="45"/>
      <c r="D81" s="45"/>
      <c r="E81" s="45">
        <f>IF(E25="","",E25)</f>
      </c>
      <c r="F81" s="45">
        <f t="shared" si="9"/>
      </c>
      <c r="G81" s="45">
        <f>IF(E24="","",E24)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3" s="184" customFormat="1" ht="10.5" customHeight="1" hidden="1">
      <c r="B82" s="45">
        <v>9</v>
      </c>
      <c r="C82" s="45"/>
      <c r="D82" s="45"/>
      <c r="E82" s="45">
        <f>IF(E27="","",E27)</f>
      </c>
      <c r="F82" s="45">
        <f t="shared" si="9"/>
      </c>
      <c r="G82" s="45">
        <f>IF(E26="","",E26)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3" s="184" customFormat="1" ht="10.5" customHeight="1" hidden="1">
      <c r="B83" s="45">
        <v>10</v>
      </c>
      <c r="C83" s="45"/>
      <c r="D83" s="45"/>
      <c r="E83" s="45">
        <f>IF(E29="","",E29)</f>
      </c>
      <c r="F83" s="45">
        <f t="shared" si="9"/>
      </c>
      <c r="G83" s="45">
        <f>IF(E28="","",E28)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3" s="184" customFormat="1" ht="10.5" customHeight="1" hidden="1">
      <c r="B84" s="45">
        <v>11</v>
      </c>
      <c r="C84" s="45"/>
      <c r="D84" s="45"/>
      <c r="E84" s="45">
        <f>IF(E31="","",E31)</f>
      </c>
      <c r="F84" s="45">
        <f t="shared" si="9"/>
      </c>
      <c r="G84" s="45">
        <f>IF(E30="","",E30)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3" s="184" customFormat="1" ht="10.5" customHeight="1" hidden="1">
      <c r="B85" s="45">
        <v>12</v>
      </c>
      <c r="C85" s="45"/>
      <c r="D85" s="45"/>
      <c r="E85" s="45">
        <f>IF(E33="","",E33)</f>
      </c>
      <c r="F85" s="45">
        <f t="shared" si="9"/>
      </c>
      <c r="G85" s="45">
        <f>IF(E32="","",E32)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3" s="184" customFormat="1" ht="10.5" customHeight="1" hidden="1">
      <c r="B86" s="45">
        <v>13</v>
      </c>
      <c r="C86" s="45"/>
      <c r="D86" s="45"/>
      <c r="E86" s="45">
        <f>IF(E35="","",E35)</f>
      </c>
      <c r="F86" s="45">
        <f t="shared" si="9"/>
      </c>
      <c r="G86" s="45">
        <f>IF(E34="","",E34)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3" s="184" customFormat="1" ht="10.5" customHeight="1" hidden="1">
      <c r="B87" s="45">
        <v>14</v>
      </c>
      <c r="C87" s="45"/>
      <c r="D87" s="45"/>
      <c r="E87" s="45">
        <f>IF(E37="","",E37)</f>
      </c>
      <c r="F87" s="45">
        <f t="shared" si="9"/>
      </c>
      <c r="G87" s="45">
        <f>IF(E36="","",E36)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3" s="184" customFormat="1" ht="10.5" customHeight="1" hidden="1">
      <c r="B88" s="45">
        <v>15</v>
      </c>
      <c r="C88" s="45"/>
      <c r="D88" s="45"/>
      <c r="E88" s="45">
        <f>IF(E39="","",E39)</f>
      </c>
      <c r="F88" s="45">
        <f t="shared" si="9"/>
      </c>
      <c r="G88" s="45">
        <f>IF(E38="","",E38)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3" s="184" customFormat="1" ht="10.5" customHeight="1" hidden="1">
      <c r="B89" s="45">
        <v>16</v>
      </c>
      <c r="C89" s="45"/>
      <c r="D89" s="45"/>
      <c r="E89" s="45">
        <f>IF(E41="","",E41)</f>
      </c>
      <c r="F89" s="45">
        <f t="shared" si="9"/>
      </c>
      <c r="G89" s="45">
        <f>IF(E40="","",E40)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3" s="184" customFormat="1" ht="10.5" customHeight="1" hidden="1">
      <c r="B90" s="45">
        <v>17</v>
      </c>
      <c r="C90" s="45"/>
      <c r="D90" s="45"/>
      <c r="E90" s="45">
        <f>IF(E43="","",E43)</f>
      </c>
      <c r="F90" s="45">
        <f t="shared" si="9"/>
      </c>
      <c r="G90" s="45">
        <f>IF(E42="","",E42)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3" s="184" customFormat="1" ht="10.5" customHeight="1" hidden="1">
      <c r="B91" s="45">
        <v>18</v>
      </c>
      <c r="C91" s="45"/>
      <c r="D91" s="45"/>
      <c r="E91" s="45">
        <f>IF(E45="","",E45)</f>
      </c>
      <c r="F91" s="45">
        <f t="shared" si="9"/>
      </c>
      <c r="G91" s="45">
        <f>IF(E44="","",E44)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3" s="184" customFormat="1" ht="10.5" customHeight="1" hidden="1">
      <c r="B92" s="45">
        <v>19</v>
      </c>
      <c r="C92" s="45"/>
      <c r="D92" s="45"/>
      <c r="E92" s="45">
        <f>IF(E47="","",E47)</f>
      </c>
      <c r="F92" s="45">
        <f t="shared" si="9"/>
      </c>
      <c r="G92" s="45">
        <f>IF(E46="","",E46)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3" s="184" customFormat="1" ht="10.5" customHeight="1" hidden="1">
      <c r="B93" s="45">
        <v>20</v>
      </c>
      <c r="C93" s="45"/>
      <c r="D93" s="45"/>
      <c r="E93" s="45">
        <f>IF(E49="","",E49)</f>
      </c>
      <c r="F93" s="45">
        <f t="shared" si="9"/>
      </c>
      <c r="G93" s="45">
        <f>IF(E48="","",E48)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2" s="184" customFormat="1" ht="10.5" customHeight="1" hidden="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0.5" customHeight="1" hidden="1">
      <c r="B95" s="185"/>
      <c r="C95" s="186"/>
      <c r="D95" s="187"/>
      <c r="E95" s="43" t="s">
        <v>33</v>
      </c>
      <c r="F95" s="186" t="s">
        <v>59</v>
      </c>
      <c r="G95" s="188" t="s">
        <v>57</v>
      </c>
      <c r="H95" s="187" t="s">
        <v>33</v>
      </c>
      <c r="I95" s="43" t="s">
        <v>44</v>
      </c>
      <c r="J95" s="189"/>
      <c r="K95" s="189"/>
      <c r="L95" s="189"/>
      <c r="M95" s="189"/>
      <c r="N95" s="183"/>
      <c r="O95" s="183"/>
      <c r="P95" s="183"/>
      <c r="Q95" s="189"/>
      <c r="R95" s="189"/>
      <c r="S95" s="186" t="s">
        <v>222</v>
      </c>
      <c r="T95" s="42" t="s">
        <v>223</v>
      </c>
      <c r="U95" s="42" t="s">
        <v>224</v>
      </c>
      <c r="V95" s="42" t="s">
        <v>225</v>
      </c>
      <c r="W95" s="42" t="s">
        <v>226</v>
      </c>
      <c r="X95" s="42" t="s">
        <v>227</v>
      </c>
      <c r="Y95" s="42" t="s">
        <v>228</v>
      </c>
      <c r="Z95" s="42" t="s">
        <v>229</v>
      </c>
      <c r="AA95" s="42" t="s">
        <v>230</v>
      </c>
      <c r="AB95" s="42" t="s">
        <v>231</v>
      </c>
      <c r="AC95" s="41" t="s">
        <v>60</v>
      </c>
      <c r="AD95" s="42" t="s">
        <v>33</v>
      </c>
      <c r="AE95" s="43" t="s">
        <v>57</v>
      </c>
      <c r="AF95" s="183"/>
      <c r="AG95" s="183"/>
      <c r="AH95" s="45" t="str">
        <f>F4&amp;"　中学校"</f>
        <v>　中学校</v>
      </c>
      <c r="AI95" s="45">
        <f>IF(F4="","",F4)</f>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0.5" customHeight="1" hidden="1">
      <c r="B96" s="185">
        <v>1</v>
      </c>
      <c r="C96" s="190" t="e">
        <f aca="true" t="shared" si="25" ref="C96:C115">VLOOKUP(E96,$B$74:$I$93,4)</f>
        <v>#N/A</v>
      </c>
      <c r="D96" s="185"/>
      <c r="E96" s="191" t="e">
        <f aca="true" t="shared" si="26" ref="E96:E115">MATCH(B96,$K$74:$K$93,0)</f>
        <v>#N/A</v>
      </c>
      <c r="F96" s="190" t="e">
        <f>MATCH(B96,$M$74:$M$93,0)</f>
        <v>#N/A</v>
      </c>
      <c r="G96" s="45" t="e">
        <f>VLOOKUP(F96,$B$74:$I$93,4)</f>
        <v>#N/A</v>
      </c>
      <c r="H96" s="192" t="e">
        <f>VLOOKUP(F96,$B$74:$I$93,8)</f>
        <v>#N/A</v>
      </c>
      <c r="I96" s="191" t="e">
        <f aca="true" t="shared" si="27" ref="I96:I115">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aca="true" t="shared" si="28" ref="AE96:AE115">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0.5" customHeight="1" hidden="1">
      <c r="B97" s="185">
        <v>2</v>
      </c>
      <c r="C97" s="190" t="e">
        <f t="shared" si="25"/>
        <v>#N/A</v>
      </c>
      <c r="D97" s="185"/>
      <c r="E97" s="191" t="e">
        <f t="shared" si="26"/>
        <v>#N/A</v>
      </c>
      <c r="F97" s="190" t="e">
        <f aca="true" t="shared" si="29" ref="F97:F115">MATCH(B97,$M$74:$M$93,0)</f>
        <v>#N/A</v>
      </c>
      <c r="G97" s="45" t="e">
        <f aca="true" t="shared" si="30" ref="G97:G115">VLOOKUP(F97,$B$74:$I$93,4)</f>
        <v>#N/A</v>
      </c>
      <c r="H97" s="192" t="e">
        <f aca="true" t="shared" si="31" ref="H97:H115">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0.5" customHeight="1" hidden="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0.5" customHeight="1" hidden="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0.5" customHeight="1" hidden="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0.5" customHeight="1" hidden="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0.5" customHeight="1" hidden="1">
      <c r="B102" s="185">
        <v>7</v>
      </c>
      <c r="C102" s="190" t="e">
        <f t="shared" si="25"/>
        <v>#N/A</v>
      </c>
      <c r="D102" s="185"/>
      <c r="E102" s="191" t="e">
        <f t="shared" si="26"/>
        <v>#N/A</v>
      </c>
      <c r="F102" s="190" t="e">
        <f t="shared" si="29"/>
        <v>#N/A</v>
      </c>
      <c r="G102" s="45" t="e">
        <f t="shared" si="30"/>
        <v>#N/A</v>
      </c>
      <c r="H102" s="192" t="e">
        <f t="shared" si="31"/>
        <v>#N/A</v>
      </c>
      <c r="I102" s="191" t="e">
        <f t="shared" si="27"/>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0.5" customHeight="1" hidden="1">
      <c r="B103" s="185">
        <v>8</v>
      </c>
      <c r="C103" s="190" t="e">
        <f t="shared" si="25"/>
        <v>#N/A</v>
      </c>
      <c r="D103" s="185"/>
      <c r="E103" s="191" t="e">
        <f t="shared" si="26"/>
        <v>#N/A</v>
      </c>
      <c r="F103" s="190" t="e">
        <f t="shared" si="29"/>
        <v>#N/A</v>
      </c>
      <c r="G103" s="45" t="e">
        <f t="shared" si="30"/>
        <v>#N/A</v>
      </c>
      <c r="H103" s="185" t="e">
        <f t="shared" si="31"/>
        <v>#N/A</v>
      </c>
      <c r="I103" s="191" t="e">
        <f t="shared" si="27"/>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0.5" customHeight="1" hidden="1">
      <c r="B104" s="185">
        <v>9</v>
      </c>
      <c r="C104" s="190" t="e">
        <f t="shared" si="25"/>
        <v>#N/A</v>
      </c>
      <c r="D104" s="185"/>
      <c r="E104" s="191" t="e">
        <f t="shared" si="26"/>
        <v>#N/A</v>
      </c>
      <c r="F104" s="190" t="e">
        <f t="shared" si="29"/>
        <v>#N/A</v>
      </c>
      <c r="G104" s="45" t="e">
        <f t="shared" si="30"/>
        <v>#N/A</v>
      </c>
      <c r="H104" s="185" t="e">
        <f t="shared" si="31"/>
        <v>#N/A</v>
      </c>
      <c r="I104" s="191" t="e">
        <f t="shared" si="27"/>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0.5" customHeight="1" hidden="1">
      <c r="B105" s="185">
        <v>10</v>
      </c>
      <c r="C105" s="190" t="e">
        <f t="shared" si="25"/>
        <v>#N/A</v>
      </c>
      <c r="D105" s="185"/>
      <c r="E105" s="191" t="e">
        <f t="shared" si="26"/>
        <v>#N/A</v>
      </c>
      <c r="F105" s="190" t="e">
        <f t="shared" si="29"/>
        <v>#N/A</v>
      </c>
      <c r="G105" s="45" t="e">
        <f>VLOOKUP(F105,$B$74:$I$93,4)</f>
        <v>#N/A</v>
      </c>
      <c r="H105" s="185" t="e">
        <f t="shared" si="31"/>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0.5" customHeight="1" hidden="1">
      <c r="B106" s="185">
        <v>11</v>
      </c>
      <c r="C106" s="190" t="e">
        <f t="shared" si="25"/>
        <v>#N/A</v>
      </c>
      <c r="D106" s="185"/>
      <c r="E106" s="191" t="e">
        <f t="shared" si="26"/>
        <v>#N/A</v>
      </c>
      <c r="F106" s="190" t="e">
        <f t="shared" si="29"/>
        <v>#N/A</v>
      </c>
      <c r="G106" s="45" t="e">
        <f>VLOOKUP(F106,$B$74:$I$93,4)</f>
        <v>#N/A</v>
      </c>
      <c r="H106" s="185" t="e">
        <f t="shared" si="31"/>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0.5" customHeight="1" hidden="1">
      <c r="B107" s="185">
        <v>12</v>
      </c>
      <c r="C107" s="190" t="e">
        <f t="shared" si="25"/>
        <v>#N/A</v>
      </c>
      <c r="D107" s="185"/>
      <c r="E107" s="191" t="e">
        <f t="shared" si="26"/>
        <v>#N/A</v>
      </c>
      <c r="F107" s="190" t="e">
        <f t="shared" si="29"/>
        <v>#N/A</v>
      </c>
      <c r="G107" s="45" t="e">
        <f>VLOOKUP(F107,$B$74:$I$93,4)</f>
        <v>#N/A</v>
      </c>
      <c r="H107" s="185" t="e">
        <f t="shared" si="31"/>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0.5" customHeight="1" hidden="1">
      <c r="B108" s="185">
        <v>13</v>
      </c>
      <c r="C108" s="190" t="e">
        <f t="shared" si="25"/>
        <v>#N/A</v>
      </c>
      <c r="D108" s="185"/>
      <c r="E108" s="191" t="e">
        <f t="shared" si="26"/>
        <v>#N/A</v>
      </c>
      <c r="F108" s="190" t="e">
        <f t="shared" si="29"/>
        <v>#N/A</v>
      </c>
      <c r="G108" s="45" t="e">
        <f t="shared" si="30"/>
        <v>#N/A</v>
      </c>
      <c r="H108" s="185" t="e">
        <f t="shared" si="31"/>
        <v>#N/A</v>
      </c>
      <c r="I108" s="191" t="e">
        <f t="shared" si="27"/>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0.5" customHeight="1" hidden="1" thickBot="1">
      <c r="B109" s="185">
        <v>14</v>
      </c>
      <c r="C109" s="193" t="e">
        <f t="shared" si="25"/>
        <v>#N/A</v>
      </c>
      <c r="D109" s="194"/>
      <c r="E109" s="195" t="e">
        <f t="shared" si="26"/>
        <v>#N/A</v>
      </c>
      <c r="F109" s="196" t="e">
        <f t="shared" si="29"/>
        <v>#N/A</v>
      </c>
      <c r="G109" s="137" t="e">
        <f t="shared" si="30"/>
        <v>#N/A</v>
      </c>
      <c r="H109" s="194" t="e">
        <f t="shared" si="31"/>
        <v>#N/A</v>
      </c>
      <c r="I109" s="197" t="e">
        <f t="shared" si="27"/>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t="shared" si="28"/>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0.5" customHeight="1" hidden="1" thickBot="1">
      <c r="B110" s="185">
        <v>15</v>
      </c>
      <c r="C110" s="193" t="e">
        <f t="shared" si="25"/>
        <v>#N/A</v>
      </c>
      <c r="D110" s="194"/>
      <c r="E110" s="195" t="e">
        <f t="shared" si="26"/>
        <v>#N/A</v>
      </c>
      <c r="F110" s="196" t="e">
        <f t="shared" si="29"/>
        <v>#N/A</v>
      </c>
      <c r="G110" s="137" t="e">
        <f t="shared" si="30"/>
        <v>#N/A</v>
      </c>
      <c r="H110" s="194" t="e">
        <f t="shared" si="31"/>
        <v>#N/A</v>
      </c>
      <c r="I110" s="197" t="e">
        <f t="shared" si="27"/>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aca="true" t="shared" si="33" ref="AD110:AD115">VLOOKUP(AC110,$B$74:$I$93,8)</f>
        <v>#N/A</v>
      </c>
      <c r="AE110" s="191" t="e">
        <f t="shared" si="28"/>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0.5" customHeight="1" hidden="1" thickBot="1">
      <c r="B111" s="185">
        <v>16</v>
      </c>
      <c r="C111" s="193" t="e">
        <f t="shared" si="25"/>
        <v>#N/A</v>
      </c>
      <c r="D111" s="194"/>
      <c r="E111" s="195" t="e">
        <f t="shared" si="26"/>
        <v>#N/A</v>
      </c>
      <c r="F111" s="196" t="e">
        <f t="shared" si="29"/>
        <v>#N/A</v>
      </c>
      <c r="G111" s="137" t="e">
        <f t="shared" si="30"/>
        <v>#N/A</v>
      </c>
      <c r="H111" s="194" t="e">
        <f t="shared" si="31"/>
        <v>#N/A</v>
      </c>
      <c r="I111" s="197" t="e">
        <f t="shared" si="27"/>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33"/>
        <v>#N/A</v>
      </c>
      <c r="AE111" s="197" t="e">
        <f t="shared" si="28"/>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0.5" customHeight="1" hidden="1" thickBot="1">
      <c r="B112" s="185">
        <v>17</v>
      </c>
      <c r="C112" s="193" t="e">
        <f t="shared" si="25"/>
        <v>#N/A</v>
      </c>
      <c r="D112" s="194"/>
      <c r="E112" s="195" t="e">
        <f t="shared" si="26"/>
        <v>#N/A</v>
      </c>
      <c r="F112" s="196" t="e">
        <f t="shared" si="29"/>
        <v>#N/A</v>
      </c>
      <c r="G112" s="137" t="e">
        <f t="shared" si="30"/>
        <v>#N/A</v>
      </c>
      <c r="H112" s="194" t="e">
        <f t="shared" si="31"/>
        <v>#N/A</v>
      </c>
      <c r="I112" s="197" t="e">
        <f t="shared" si="27"/>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33"/>
        <v>#N/A</v>
      </c>
      <c r="AE112" s="191" t="e">
        <f t="shared" si="28"/>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0.5" customHeight="1" hidden="1" thickBot="1">
      <c r="B113" s="185">
        <v>18</v>
      </c>
      <c r="C113" s="193" t="e">
        <f t="shared" si="25"/>
        <v>#N/A</v>
      </c>
      <c r="D113" s="194"/>
      <c r="E113" s="195" t="e">
        <f t="shared" si="26"/>
        <v>#N/A</v>
      </c>
      <c r="F113" s="196" t="e">
        <f t="shared" si="29"/>
        <v>#N/A</v>
      </c>
      <c r="G113" s="137" t="e">
        <f t="shared" si="30"/>
        <v>#N/A</v>
      </c>
      <c r="H113" s="194" t="e">
        <f t="shared" si="31"/>
        <v>#N/A</v>
      </c>
      <c r="I113" s="197" t="e">
        <f t="shared" si="27"/>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33"/>
        <v>#N/A</v>
      </c>
      <c r="AE113" s="197" t="e">
        <f t="shared" si="28"/>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0.5" customHeight="1" hidden="1" thickBot="1">
      <c r="B114" s="185">
        <v>19</v>
      </c>
      <c r="C114" s="193" t="e">
        <f t="shared" si="25"/>
        <v>#N/A</v>
      </c>
      <c r="D114" s="194"/>
      <c r="E114" s="195" t="e">
        <f t="shared" si="26"/>
        <v>#N/A</v>
      </c>
      <c r="F114" s="196" t="e">
        <f t="shared" si="29"/>
        <v>#N/A</v>
      </c>
      <c r="G114" s="137" t="e">
        <f t="shared" si="30"/>
        <v>#N/A</v>
      </c>
      <c r="H114" s="194" t="e">
        <f t="shared" si="31"/>
        <v>#N/A</v>
      </c>
      <c r="I114" s="197" t="e">
        <f t="shared" si="27"/>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33"/>
        <v>#N/A</v>
      </c>
      <c r="AE114" s="191" t="e">
        <f t="shared" si="28"/>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0.5" customHeight="1" hidden="1" thickBot="1">
      <c r="B115" s="185">
        <v>20</v>
      </c>
      <c r="C115" s="193" t="e">
        <f t="shared" si="25"/>
        <v>#N/A</v>
      </c>
      <c r="D115" s="194"/>
      <c r="E115" s="195" t="e">
        <f t="shared" si="26"/>
        <v>#N/A</v>
      </c>
      <c r="F115" s="196" t="e">
        <f t="shared" si="29"/>
        <v>#N/A</v>
      </c>
      <c r="G115" s="137" t="e">
        <f t="shared" si="30"/>
        <v>#N/A</v>
      </c>
      <c r="H115" s="194" t="e">
        <f t="shared" si="31"/>
        <v>#N/A</v>
      </c>
      <c r="I115" s="197" t="e">
        <f t="shared" si="27"/>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33"/>
        <v>#N/A</v>
      </c>
      <c r="AE115" s="197" t="e">
        <f t="shared" si="28"/>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0.5" customHeight="1" hidden="1" thickBot="1" thickTop="1">
      <c r="B116" s="183"/>
      <c r="C116" s="183"/>
      <c r="D116" s="183"/>
      <c r="E116" s="198">
        <f>COUNT(E96:E115)</f>
        <v>0</v>
      </c>
      <c r="F116" s="199">
        <f>COUNT(F96:F115)</f>
        <v>0</v>
      </c>
      <c r="G116" s="183"/>
      <c r="H116" s="183"/>
      <c r="I116" s="183"/>
      <c r="J116" s="183"/>
      <c r="K116" s="183"/>
      <c r="L116" s="183"/>
      <c r="M116" s="183"/>
      <c r="N116" s="183"/>
      <c r="O116" s="183"/>
      <c r="P116" s="183"/>
      <c r="Q116" s="183"/>
      <c r="R116" s="183"/>
      <c r="S116" s="183">
        <f aca="true" t="shared" si="34" ref="S116:Y116">IF(COUNT(S96:S115)&gt;1,1,"")</f>
      </c>
      <c r="T116" s="183">
        <f t="shared" si="34"/>
      </c>
      <c r="U116" s="183">
        <f t="shared" si="34"/>
      </c>
      <c r="V116" s="183">
        <f t="shared" si="34"/>
      </c>
      <c r="W116" s="183">
        <f t="shared" si="34"/>
      </c>
      <c r="X116" s="183">
        <f t="shared" si="34"/>
      </c>
      <c r="Y116" s="183">
        <f t="shared" si="34"/>
      </c>
      <c r="Z116" s="183">
        <f>IF(COUNT(Z96:Z115)&gt;1,1,"")</f>
      </c>
      <c r="AA116" s="183">
        <f>IF(COUNT(AA96:AA115)&gt;1,1,"")</f>
      </c>
      <c r="AB116" s="183">
        <f>IF(COUNT(AB96:AB115)&gt;1,1,"")</f>
      </c>
      <c r="AC116" s="200">
        <f>SUM(S116:AB116)</f>
        <v>0</v>
      </c>
      <c r="AD116" s="183"/>
      <c r="AE116" s="183"/>
      <c r="AF116" s="183"/>
      <c r="AG116" s="183"/>
      <c r="AH116" s="183"/>
      <c r="AI116" s="183"/>
      <c r="AJ116" s="183"/>
      <c r="AK116" s="201"/>
      <c r="AL116" s="183"/>
      <c r="AM116" s="183"/>
      <c r="AN116" s="183"/>
      <c r="AO116" s="142" t="s">
        <v>166</v>
      </c>
      <c r="AP116" s="143">
        <f>IF(J4="","",J4)</f>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3" s="184" customFormat="1" ht="10.5" customHeight="1" hidden="1" thickBot="1" thickTop="1">
      <c r="B117" s="183"/>
      <c r="C117" s="183"/>
      <c r="D117" s="183"/>
      <c r="E117" s="202" t="s">
        <v>33</v>
      </c>
      <c r="F117" s="202" t="s">
        <v>57</v>
      </c>
      <c r="G117" s="45" t="s">
        <v>92</v>
      </c>
      <c r="H117" s="45" t="s">
        <v>93</v>
      </c>
      <c r="I117" s="185" t="s">
        <v>165</v>
      </c>
      <c r="J117" s="203"/>
      <c r="K117" s="183"/>
      <c r="L117" s="183"/>
      <c r="M117" s="183"/>
      <c r="N117" s="45" t="s">
        <v>102</v>
      </c>
      <c r="O117" s="45" t="s">
        <v>103</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44</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3" s="184" customFormat="1" ht="10.5" customHeight="1" hidden="1">
      <c r="B118" s="45">
        <v>1</v>
      </c>
      <c r="C118" s="45" t="s">
        <v>67</v>
      </c>
      <c r="D118" s="183"/>
      <c r="E118" s="45" t="e">
        <f aca="true" t="shared" si="35" ref="E118:E127">E96</f>
        <v>#N/A</v>
      </c>
      <c r="F118" s="45" t="e">
        <f aca="true" t="shared" si="36" ref="F118:F127">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aca="true" t="shared" si="37" ref="AD118:AE127">E118</f>
        <v>#N/A</v>
      </c>
      <c r="AE118" s="217">
        <f>IF(ISNA(F118),"",F118)</f>
      </c>
      <c r="AF118" s="218" t="e">
        <f aca="true" t="shared" si="38" ref="AF118:AG127">G118</f>
        <v>#N/A</v>
      </c>
      <c r="AG118" s="202" t="e">
        <f t="shared" si="38"/>
        <v>#N/A</v>
      </c>
      <c r="AH118" s="219" t="e">
        <f aca="true" t="shared" si="39" ref="AH118:AH127">AF118&amp;" "&amp;AG118</f>
        <v>#N/A</v>
      </c>
      <c r="AI118" s="220" t="e">
        <f aca="true" t="shared" si="40" ref="AI118:AI123">I118</f>
        <v>#N/A</v>
      </c>
      <c r="AJ118" s="221" t="e">
        <f>LEFT(ASC(AI118),FIND(" ",ASC(AI118),1)-1)</f>
        <v>#N/A</v>
      </c>
      <c r="AK118" s="222" t="e">
        <f aca="true" t="shared" si="41" ref="AK118:AK127">MID(AI118,FIND(" ",ASC(AI118))+1,LEN(AI118)-FIND(" ",ASC(AI118)))</f>
        <v>#N/A</v>
      </c>
      <c r="AL118" s="223" t="e">
        <f aca="true" t="shared" si="42" ref="AL118:AL127">AH118</f>
        <v>#N/A</v>
      </c>
      <c r="AM118" s="223" t="e">
        <f aca="true" t="shared" si="43" ref="AM118:AM127">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3" s="184" customFormat="1" ht="10.5" customHeight="1" hidden="1">
      <c r="B119" s="45">
        <v>2</v>
      </c>
      <c r="C119" s="45" t="s">
        <v>68</v>
      </c>
      <c r="D119" s="183"/>
      <c r="E119" s="45" t="e">
        <f t="shared" si="35"/>
        <v>#N/A</v>
      </c>
      <c r="F119" s="45" t="e">
        <f t="shared" si="36"/>
        <v>#N/A</v>
      </c>
      <c r="G119" s="214" t="e">
        <f aca="true" t="shared" si="44" ref="G119:G124">LEFT(ASC(F119),FIND(" ",ASC(F119),1)-1)</f>
        <v>#N/A</v>
      </c>
      <c r="H119" s="214" t="e">
        <f aca="true" t="shared" si="45" ref="H119:H124">MID(F119,FIND(" ",ASC(F119))+1,LEN(F119)-FIND(" ",ASC(F119)))</f>
        <v>#N/A</v>
      </c>
      <c r="I119" s="45" t="e">
        <f aca="true" t="shared" si="46" ref="I119:I124">VLOOKUP(E119,$B$74:$I$93,6)</f>
        <v>#N/A</v>
      </c>
      <c r="J119" s="214"/>
      <c r="K119" s="183"/>
      <c r="L119" s="183"/>
      <c r="M119" s="183"/>
      <c r="N119" s="214" t="e">
        <f aca="true" t="shared" si="47" ref="N119:N124">LEFT(ASC(I119),FIND(" ",ASC(I119),1)-1)</f>
        <v>#N/A</v>
      </c>
      <c r="O119" s="214" t="e">
        <f aca="true" t="shared" si="48" ref="O119:O124">MID(I119,FIND(" ",ASC(I119))+1,LEN(I119)-FIND(" ",ASC(I119)))</f>
        <v>#N/A</v>
      </c>
      <c r="P119" s="183"/>
      <c r="Q119" s="183"/>
      <c r="R119" s="183"/>
      <c r="S119" s="183"/>
      <c r="T119" s="183"/>
      <c r="U119" s="183"/>
      <c r="V119" s="183"/>
      <c r="W119" s="183"/>
      <c r="X119" s="183"/>
      <c r="Y119" s="183"/>
      <c r="Z119" s="183"/>
      <c r="AA119" s="183"/>
      <c r="AB119" s="183"/>
      <c r="AC119" s="225">
        <v>2</v>
      </c>
      <c r="AD119" s="225" t="e">
        <f t="shared" si="37"/>
        <v>#N/A</v>
      </c>
      <c r="AE119" s="226">
        <f>IF(ISNA(F119),"",F119)</f>
      </c>
      <c r="AF119" s="203" t="e">
        <f t="shared" si="38"/>
        <v>#N/A</v>
      </c>
      <c r="AG119" s="45" t="e">
        <f t="shared" si="38"/>
        <v>#N/A</v>
      </c>
      <c r="AH119" s="227" t="e">
        <f t="shared" si="39"/>
        <v>#N/A</v>
      </c>
      <c r="AI119" s="190" t="e">
        <f t="shared" si="40"/>
        <v>#N/A</v>
      </c>
      <c r="AJ119" s="221" t="e">
        <f aca="true" t="shared" si="49" ref="AJ119:AJ127">LEFT(ASC(AI119),FIND(" ",ASC(AI119),1)-1)</f>
        <v>#N/A</v>
      </c>
      <c r="AK119" s="222" t="e">
        <f t="shared" si="41"/>
        <v>#N/A</v>
      </c>
      <c r="AL119" s="228" t="e">
        <f t="shared" si="42"/>
        <v>#N/A</v>
      </c>
      <c r="AM119" s="228" t="e">
        <f t="shared" si="43"/>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3" s="184" customFormat="1" ht="10.5" customHeight="1" hidden="1">
      <c r="B120" s="45">
        <v>3</v>
      </c>
      <c r="C120" s="45" t="s">
        <v>69</v>
      </c>
      <c r="D120" s="183"/>
      <c r="E120" s="45" t="e">
        <f t="shared" si="35"/>
        <v>#N/A</v>
      </c>
      <c r="F120" s="45" t="e">
        <f t="shared" si="36"/>
        <v>#N/A</v>
      </c>
      <c r="G120" s="214" t="e">
        <f t="shared" si="44"/>
        <v>#N/A</v>
      </c>
      <c r="H120" s="214" t="e">
        <f t="shared" si="45"/>
        <v>#N/A</v>
      </c>
      <c r="I120" s="45" t="e">
        <f t="shared" si="46"/>
        <v>#N/A</v>
      </c>
      <c r="J120" s="214"/>
      <c r="K120" s="183"/>
      <c r="L120" s="183"/>
      <c r="M120" s="183"/>
      <c r="N120" s="214" t="e">
        <f t="shared" si="47"/>
        <v>#N/A</v>
      </c>
      <c r="O120" s="214" t="e">
        <f t="shared" si="48"/>
        <v>#N/A</v>
      </c>
      <c r="P120" s="183"/>
      <c r="Q120" s="183"/>
      <c r="R120" s="183"/>
      <c r="S120" s="183"/>
      <c r="T120" s="183"/>
      <c r="U120" s="183"/>
      <c r="V120" s="183"/>
      <c r="W120" s="183"/>
      <c r="X120" s="183"/>
      <c r="Y120" s="183"/>
      <c r="Z120" s="183"/>
      <c r="AA120" s="183"/>
      <c r="AB120" s="183"/>
      <c r="AC120" s="225">
        <v>3</v>
      </c>
      <c r="AD120" s="225" t="e">
        <f t="shared" si="37"/>
        <v>#N/A</v>
      </c>
      <c r="AE120" s="226" t="e">
        <f t="shared" si="37"/>
        <v>#N/A</v>
      </c>
      <c r="AF120" s="203" t="e">
        <f t="shared" si="38"/>
        <v>#N/A</v>
      </c>
      <c r="AG120" s="45" t="e">
        <f t="shared" si="38"/>
        <v>#N/A</v>
      </c>
      <c r="AH120" s="227" t="e">
        <f t="shared" si="39"/>
        <v>#N/A</v>
      </c>
      <c r="AI120" s="190" t="e">
        <f t="shared" si="40"/>
        <v>#N/A</v>
      </c>
      <c r="AJ120" s="221" t="e">
        <f>LEFT(ASC(AI120),FIND(" ",ASC(AI120),1)-1)</f>
        <v>#N/A</v>
      </c>
      <c r="AK120" s="222" t="e">
        <f t="shared" si="41"/>
        <v>#N/A</v>
      </c>
      <c r="AL120" s="228" t="e">
        <f t="shared" si="42"/>
        <v>#N/A</v>
      </c>
      <c r="AM120" s="228" t="e">
        <f t="shared" si="43"/>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3" s="184" customFormat="1" ht="10.5" customHeight="1" hidden="1">
      <c r="B121" s="45">
        <v>4</v>
      </c>
      <c r="C121" s="45" t="s">
        <v>70</v>
      </c>
      <c r="D121" s="183"/>
      <c r="E121" s="45" t="e">
        <f t="shared" si="35"/>
        <v>#N/A</v>
      </c>
      <c r="F121" s="45" t="e">
        <f t="shared" si="36"/>
        <v>#N/A</v>
      </c>
      <c r="G121" s="214" t="e">
        <f t="shared" si="44"/>
        <v>#N/A</v>
      </c>
      <c r="H121" s="214" t="e">
        <f t="shared" si="45"/>
        <v>#N/A</v>
      </c>
      <c r="I121" s="45" t="e">
        <f t="shared" si="46"/>
        <v>#N/A</v>
      </c>
      <c r="J121" s="214"/>
      <c r="K121" s="183"/>
      <c r="L121" s="183"/>
      <c r="M121" s="183"/>
      <c r="N121" s="214" t="e">
        <f t="shared" si="47"/>
        <v>#N/A</v>
      </c>
      <c r="O121" s="214" t="e">
        <f t="shared" si="48"/>
        <v>#N/A</v>
      </c>
      <c r="P121" s="183"/>
      <c r="Q121" s="183"/>
      <c r="R121" s="183"/>
      <c r="S121" s="183"/>
      <c r="T121" s="183"/>
      <c r="U121" s="183"/>
      <c r="V121" s="183"/>
      <c r="W121" s="183"/>
      <c r="X121" s="183"/>
      <c r="Y121" s="183"/>
      <c r="Z121" s="183"/>
      <c r="AA121" s="183"/>
      <c r="AB121" s="183"/>
      <c r="AC121" s="225">
        <v>4</v>
      </c>
      <c r="AD121" s="225" t="e">
        <f t="shared" si="37"/>
        <v>#N/A</v>
      </c>
      <c r="AE121" s="226" t="e">
        <f t="shared" si="37"/>
        <v>#N/A</v>
      </c>
      <c r="AF121" s="203" t="e">
        <f t="shared" si="38"/>
        <v>#N/A</v>
      </c>
      <c r="AG121" s="45" t="e">
        <f t="shared" si="38"/>
        <v>#N/A</v>
      </c>
      <c r="AH121" s="227" t="e">
        <f t="shared" si="39"/>
        <v>#N/A</v>
      </c>
      <c r="AI121" s="190" t="e">
        <f t="shared" si="40"/>
        <v>#N/A</v>
      </c>
      <c r="AJ121" s="221" t="e">
        <f t="shared" si="49"/>
        <v>#N/A</v>
      </c>
      <c r="AK121" s="222" t="e">
        <f t="shared" si="41"/>
        <v>#N/A</v>
      </c>
      <c r="AL121" s="228" t="e">
        <f t="shared" si="42"/>
        <v>#N/A</v>
      </c>
      <c r="AM121" s="228" t="e">
        <f t="shared" si="43"/>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3" s="184" customFormat="1" ht="10.5" customHeight="1" hidden="1">
      <c r="B122" s="45">
        <v>5</v>
      </c>
      <c r="C122" s="45" t="s">
        <v>71</v>
      </c>
      <c r="D122" s="183"/>
      <c r="E122" s="45" t="e">
        <f t="shared" si="35"/>
        <v>#N/A</v>
      </c>
      <c r="F122" s="45" t="e">
        <f t="shared" si="36"/>
        <v>#N/A</v>
      </c>
      <c r="G122" s="214" t="e">
        <f t="shared" si="44"/>
        <v>#N/A</v>
      </c>
      <c r="H122" s="214" t="e">
        <f t="shared" si="45"/>
        <v>#N/A</v>
      </c>
      <c r="I122" s="45" t="e">
        <f t="shared" si="46"/>
        <v>#N/A</v>
      </c>
      <c r="J122" s="214"/>
      <c r="K122" s="183"/>
      <c r="L122" s="183"/>
      <c r="M122" s="183"/>
      <c r="N122" s="214" t="e">
        <f t="shared" si="47"/>
        <v>#N/A</v>
      </c>
      <c r="O122" s="214" t="e">
        <f t="shared" si="48"/>
        <v>#N/A</v>
      </c>
      <c r="P122" s="183"/>
      <c r="Q122" s="183"/>
      <c r="R122" s="183"/>
      <c r="S122" s="183"/>
      <c r="T122" s="183"/>
      <c r="U122" s="183"/>
      <c r="V122" s="183"/>
      <c r="W122" s="183"/>
      <c r="X122" s="183"/>
      <c r="Y122" s="183"/>
      <c r="Z122" s="183"/>
      <c r="AA122" s="183"/>
      <c r="AB122" s="183"/>
      <c r="AC122" s="225">
        <v>5</v>
      </c>
      <c r="AD122" s="225" t="e">
        <f t="shared" si="37"/>
        <v>#N/A</v>
      </c>
      <c r="AE122" s="226" t="e">
        <f t="shared" si="37"/>
        <v>#N/A</v>
      </c>
      <c r="AF122" s="203" t="e">
        <f t="shared" si="38"/>
        <v>#N/A</v>
      </c>
      <c r="AG122" s="45" t="e">
        <f t="shared" si="38"/>
        <v>#N/A</v>
      </c>
      <c r="AH122" s="227" t="e">
        <f t="shared" si="39"/>
        <v>#N/A</v>
      </c>
      <c r="AI122" s="190" t="e">
        <f t="shared" si="40"/>
        <v>#N/A</v>
      </c>
      <c r="AJ122" s="221" t="e">
        <f t="shared" si="49"/>
        <v>#N/A</v>
      </c>
      <c r="AK122" s="222" t="e">
        <f t="shared" si="41"/>
        <v>#N/A</v>
      </c>
      <c r="AL122" s="228" t="e">
        <f t="shared" si="42"/>
        <v>#N/A</v>
      </c>
      <c r="AM122" s="228" t="e">
        <f t="shared" si="43"/>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3" s="184" customFormat="1" ht="10.5" customHeight="1" hidden="1">
      <c r="B123" s="45">
        <v>6</v>
      </c>
      <c r="C123" s="45" t="s">
        <v>72</v>
      </c>
      <c r="D123" s="183"/>
      <c r="E123" s="45" t="e">
        <f t="shared" si="35"/>
        <v>#N/A</v>
      </c>
      <c r="F123" s="45" t="e">
        <f t="shared" si="36"/>
        <v>#N/A</v>
      </c>
      <c r="G123" s="214" t="e">
        <f t="shared" si="44"/>
        <v>#N/A</v>
      </c>
      <c r="H123" s="214" t="e">
        <f t="shared" si="45"/>
        <v>#N/A</v>
      </c>
      <c r="I123" s="45" t="e">
        <f t="shared" si="46"/>
        <v>#N/A</v>
      </c>
      <c r="J123" s="45"/>
      <c r="K123" s="183"/>
      <c r="L123" s="183"/>
      <c r="M123" s="183"/>
      <c r="N123" s="214" t="e">
        <f t="shared" si="47"/>
        <v>#N/A</v>
      </c>
      <c r="O123" s="214" t="e">
        <f t="shared" si="48"/>
        <v>#N/A</v>
      </c>
      <c r="P123" s="183"/>
      <c r="Q123" s="183"/>
      <c r="R123" s="183"/>
      <c r="S123" s="183"/>
      <c r="T123" s="183"/>
      <c r="U123" s="183"/>
      <c r="V123" s="183"/>
      <c r="W123" s="183"/>
      <c r="X123" s="183"/>
      <c r="Y123" s="183"/>
      <c r="Z123" s="183"/>
      <c r="AA123" s="183"/>
      <c r="AB123" s="183"/>
      <c r="AC123" s="225">
        <v>6</v>
      </c>
      <c r="AD123" s="225" t="e">
        <f t="shared" si="37"/>
        <v>#N/A</v>
      </c>
      <c r="AE123" s="226" t="e">
        <f t="shared" si="37"/>
        <v>#N/A</v>
      </c>
      <c r="AF123" s="203" t="e">
        <f t="shared" si="38"/>
        <v>#N/A</v>
      </c>
      <c r="AG123" s="45" t="e">
        <f t="shared" si="38"/>
        <v>#N/A</v>
      </c>
      <c r="AH123" s="227" t="e">
        <f t="shared" si="39"/>
        <v>#N/A</v>
      </c>
      <c r="AI123" s="190" t="e">
        <f t="shared" si="40"/>
        <v>#N/A</v>
      </c>
      <c r="AJ123" s="221" t="e">
        <f t="shared" si="49"/>
        <v>#N/A</v>
      </c>
      <c r="AK123" s="222" t="e">
        <f t="shared" si="41"/>
        <v>#N/A</v>
      </c>
      <c r="AL123" s="228" t="e">
        <f t="shared" si="42"/>
        <v>#N/A</v>
      </c>
      <c r="AM123" s="228" t="e">
        <f t="shared" si="43"/>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3" s="184" customFormat="1" ht="10.5" customHeight="1" hidden="1">
      <c r="B124" s="45">
        <v>7</v>
      </c>
      <c r="C124" s="45" t="s">
        <v>73</v>
      </c>
      <c r="D124" s="183"/>
      <c r="E124" s="45" t="e">
        <f t="shared" si="35"/>
        <v>#N/A</v>
      </c>
      <c r="F124" s="45" t="e">
        <f t="shared" si="36"/>
        <v>#N/A</v>
      </c>
      <c r="G124" s="214" t="e">
        <f t="shared" si="44"/>
        <v>#N/A</v>
      </c>
      <c r="H124" s="214" t="e">
        <f t="shared" si="45"/>
        <v>#N/A</v>
      </c>
      <c r="I124" s="45" t="e">
        <f t="shared" si="46"/>
        <v>#N/A</v>
      </c>
      <c r="J124" s="45"/>
      <c r="K124" s="183"/>
      <c r="L124" s="183"/>
      <c r="M124" s="183"/>
      <c r="N124" s="214" t="e">
        <f t="shared" si="47"/>
        <v>#N/A</v>
      </c>
      <c r="O124" s="214" t="e">
        <f t="shared" si="48"/>
        <v>#N/A</v>
      </c>
      <c r="P124" s="183"/>
      <c r="Q124" s="183"/>
      <c r="R124" s="183"/>
      <c r="S124" s="183"/>
      <c r="T124" s="183"/>
      <c r="U124" s="183"/>
      <c r="V124" s="183"/>
      <c r="W124" s="183"/>
      <c r="X124" s="183"/>
      <c r="Y124" s="183"/>
      <c r="Z124" s="183"/>
      <c r="AA124" s="183"/>
      <c r="AB124" s="183"/>
      <c r="AC124" s="225">
        <v>7</v>
      </c>
      <c r="AD124" s="225" t="e">
        <f t="shared" si="37"/>
        <v>#N/A</v>
      </c>
      <c r="AE124" s="226" t="e">
        <f t="shared" si="37"/>
        <v>#N/A</v>
      </c>
      <c r="AF124" s="203" t="e">
        <f t="shared" si="38"/>
        <v>#N/A</v>
      </c>
      <c r="AG124" s="45" t="e">
        <f t="shared" si="38"/>
        <v>#N/A</v>
      </c>
      <c r="AH124" s="227" t="e">
        <f t="shared" si="39"/>
        <v>#N/A</v>
      </c>
      <c r="AI124" s="190" t="e">
        <f>I124</f>
        <v>#N/A</v>
      </c>
      <c r="AJ124" s="221" t="e">
        <f>LEFT(ASC(AI124),FIND(" ",ASC(AI124),1)-1)</f>
        <v>#N/A</v>
      </c>
      <c r="AK124" s="222" t="e">
        <f t="shared" si="41"/>
        <v>#N/A</v>
      </c>
      <c r="AL124" s="228" t="e">
        <f t="shared" si="42"/>
        <v>#N/A</v>
      </c>
      <c r="AM124" s="228" t="e">
        <f t="shared" si="43"/>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3" s="184" customFormat="1" ht="10.5" customHeight="1" hidden="1">
      <c r="B125" s="45">
        <v>8</v>
      </c>
      <c r="C125" s="45" t="s">
        <v>209</v>
      </c>
      <c r="D125" s="183"/>
      <c r="E125" s="45" t="e">
        <f t="shared" si="35"/>
        <v>#N/A</v>
      </c>
      <c r="F125" s="45" t="e">
        <f t="shared" si="36"/>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37"/>
        <v>#N/A</v>
      </c>
      <c r="AE125" s="226" t="e">
        <f t="shared" si="37"/>
        <v>#N/A</v>
      </c>
      <c r="AF125" s="203" t="e">
        <f t="shared" si="38"/>
        <v>#N/A</v>
      </c>
      <c r="AG125" s="45" t="e">
        <f t="shared" si="38"/>
        <v>#N/A</v>
      </c>
      <c r="AH125" s="227" t="e">
        <f t="shared" si="39"/>
        <v>#N/A</v>
      </c>
      <c r="AI125" s="190" t="e">
        <f>I125</f>
        <v>#N/A</v>
      </c>
      <c r="AJ125" s="221" t="e">
        <f t="shared" si="49"/>
        <v>#N/A</v>
      </c>
      <c r="AK125" s="222" t="e">
        <f t="shared" si="41"/>
        <v>#N/A</v>
      </c>
      <c r="AL125" s="228" t="e">
        <f t="shared" si="42"/>
        <v>#N/A</v>
      </c>
      <c r="AM125" s="228" t="e">
        <f t="shared" si="43"/>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3" s="184" customFormat="1" ht="10.5" customHeight="1" hidden="1">
      <c r="B126" s="45">
        <v>9</v>
      </c>
      <c r="C126" s="45" t="s">
        <v>210</v>
      </c>
      <c r="D126" s="183"/>
      <c r="E126" s="45" t="e">
        <f t="shared" si="35"/>
        <v>#N/A</v>
      </c>
      <c r="F126" s="45" t="e">
        <f t="shared" si="36"/>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37"/>
        <v>#N/A</v>
      </c>
      <c r="AE126" s="226" t="e">
        <f t="shared" si="37"/>
        <v>#N/A</v>
      </c>
      <c r="AF126" s="203" t="e">
        <f t="shared" si="38"/>
        <v>#N/A</v>
      </c>
      <c r="AG126" s="45" t="e">
        <f t="shared" si="38"/>
        <v>#N/A</v>
      </c>
      <c r="AH126" s="227" t="e">
        <f t="shared" si="39"/>
        <v>#N/A</v>
      </c>
      <c r="AI126" s="190" t="e">
        <f>I126</f>
        <v>#N/A</v>
      </c>
      <c r="AJ126" s="221" t="e">
        <f t="shared" si="49"/>
        <v>#N/A</v>
      </c>
      <c r="AK126" s="222" t="e">
        <f t="shared" si="41"/>
        <v>#N/A</v>
      </c>
      <c r="AL126" s="228" t="e">
        <f t="shared" si="42"/>
        <v>#N/A</v>
      </c>
      <c r="AM126" s="228" t="e">
        <f t="shared" si="43"/>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3" s="184" customFormat="1" ht="10.5" customHeight="1" hidden="1" thickBot="1">
      <c r="B127" s="45">
        <v>10</v>
      </c>
      <c r="C127" s="45" t="s">
        <v>211</v>
      </c>
      <c r="D127" s="183"/>
      <c r="E127" s="45" t="e">
        <f t="shared" si="35"/>
        <v>#N/A</v>
      </c>
      <c r="F127" s="45" t="e">
        <f t="shared" si="36"/>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37"/>
        <v>#N/A</v>
      </c>
      <c r="AE127" s="226" t="e">
        <f t="shared" si="37"/>
        <v>#N/A</v>
      </c>
      <c r="AF127" s="203" t="e">
        <f t="shared" si="38"/>
        <v>#N/A</v>
      </c>
      <c r="AG127" s="45" t="e">
        <f t="shared" si="38"/>
        <v>#N/A</v>
      </c>
      <c r="AH127" s="227" t="e">
        <f t="shared" si="39"/>
        <v>#N/A</v>
      </c>
      <c r="AI127" s="190" t="e">
        <f>I127</f>
        <v>#N/A</v>
      </c>
      <c r="AJ127" s="221" t="e">
        <f t="shared" si="49"/>
        <v>#N/A</v>
      </c>
      <c r="AK127" s="222" t="e">
        <f t="shared" si="41"/>
        <v>#N/A</v>
      </c>
      <c r="AL127" s="228" t="e">
        <f t="shared" si="42"/>
        <v>#N/A</v>
      </c>
      <c r="AM127" s="228" t="e">
        <f t="shared" si="43"/>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2" s="184" customFormat="1" ht="10.5" customHeight="1" hidden="1" thickBot="1">
      <c r="B128" s="45" t="s">
        <v>145</v>
      </c>
      <c r="C128" s="183"/>
      <c r="D128" s="183"/>
      <c r="E128" s="45" t="s">
        <v>59</v>
      </c>
      <c r="F128" s="45" t="s">
        <v>57</v>
      </c>
      <c r="G128" s="45" t="s">
        <v>33</v>
      </c>
      <c r="H128" s="229" t="s">
        <v>92</v>
      </c>
      <c r="I128" s="229" t="s">
        <v>93</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33</v>
      </c>
      <c r="AI128" s="210" t="s">
        <v>44</v>
      </c>
      <c r="AJ128" s="208" t="s">
        <v>102</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2" s="184" customFormat="1" ht="10.5" customHeight="1" hidden="1">
      <c r="B129" s="45">
        <v>1</v>
      </c>
      <c r="C129" s="183" t="s">
        <v>213</v>
      </c>
      <c r="D129" s="183"/>
      <c r="E129" s="45" t="e">
        <f aca="true" t="shared" si="50" ref="E129:G138">F96</f>
        <v>#N/A</v>
      </c>
      <c r="F129" s="45" t="e">
        <f t="shared" si="50"/>
        <v>#N/A</v>
      </c>
      <c r="G129" s="45" t="e">
        <f t="shared" si="50"/>
        <v>#N/A</v>
      </c>
      <c r="H129" s="233" t="e">
        <f aca="true" t="shared" si="51" ref="H129:H138">IF(F129="","",LEFT(ASC(F129),FIND(" ",ASC(F129),1)-1))</f>
        <v>#N/A</v>
      </c>
      <c r="I129" s="233" t="e">
        <f aca="true" t="shared" si="52" ref="I129:I138">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aca="true" t="shared" si="53" ref="AD129:AE138">E129</f>
        <v>#N/A</v>
      </c>
      <c r="AE129" s="217" t="e">
        <f t="shared" si="53"/>
        <v>#N/A</v>
      </c>
      <c r="AF129" s="218" t="e">
        <f aca="true" t="shared" si="54" ref="AF129:AG138">H129</f>
        <v>#N/A</v>
      </c>
      <c r="AG129" s="202" t="e">
        <f t="shared" si="54"/>
        <v>#N/A</v>
      </c>
      <c r="AH129" s="234" t="e">
        <f aca="true" t="shared" si="55" ref="AH129:AH135">G129</f>
        <v>#N/A</v>
      </c>
      <c r="AI129" s="235" t="e">
        <f>VLOOKUP(AD129,$B$74:$H$93,6)</f>
        <v>#N/A</v>
      </c>
      <c r="AJ129" s="221" t="e">
        <f>IF(AI129="","",LEFT(ASC(AI129),FIND(" ",ASC(AI129),1)-1))</f>
        <v>#N/A</v>
      </c>
      <c r="AK129" s="222" t="e">
        <f>IF(AI129="","",MID(AI129,FIND(" ",ASC(AI129))+1,LEN(AI129)-FIND(" ",ASC(AI129))))</f>
        <v>#N/A</v>
      </c>
      <c r="AL129" s="222" t="e">
        <f>AF129&amp;" "&amp;AG129</f>
        <v>#N/A</v>
      </c>
      <c r="AM129" s="222" t="e">
        <f aca="true" t="shared" si="56" ref="AM129:AM138">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2" s="184" customFormat="1" ht="10.5" customHeight="1" hidden="1">
      <c r="B130" s="45">
        <v>2</v>
      </c>
      <c r="C130" s="183" t="s">
        <v>214</v>
      </c>
      <c r="D130" s="183"/>
      <c r="E130" s="45" t="e">
        <f t="shared" si="50"/>
        <v>#N/A</v>
      </c>
      <c r="F130" s="45" t="e">
        <f t="shared" si="50"/>
        <v>#N/A</v>
      </c>
      <c r="G130" s="45" t="e">
        <f t="shared" si="50"/>
        <v>#N/A</v>
      </c>
      <c r="H130" s="233" t="e">
        <f t="shared" si="51"/>
        <v>#N/A</v>
      </c>
      <c r="I130" s="233" t="e">
        <f t="shared" si="52"/>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53"/>
        <v>#N/A</v>
      </c>
      <c r="AE130" s="226" t="e">
        <f t="shared" si="53"/>
        <v>#N/A</v>
      </c>
      <c r="AF130" s="203" t="e">
        <f t="shared" si="54"/>
        <v>#N/A</v>
      </c>
      <c r="AG130" s="45" t="e">
        <f t="shared" si="54"/>
        <v>#N/A</v>
      </c>
      <c r="AH130" s="192" t="e">
        <f t="shared" si="55"/>
        <v>#N/A</v>
      </c>
      <c r="AI130" s="235" t="e">
        <f aca="true" t="shared" si="57" ref="AI130:AI135">VLOOKUP(AD130,$B$74:$H$93,6)</f>
        <v>#N/A</v>
      </c>
      <c r="AJ130" s="221" t="e">
        <f aca="true" t="shared" si="58" ref="AJ130:AJ135">IF(AI130="","",LEFT(ASC(AI130),FIND(" ",ASC(AI130),1)-1))</f>
        <v>#N/A</v>
      </c>
      <c r="AK130" s="222" t="e">
        <f aca="true" t="shared" si="59" ref="AK130:AK135">IF(AI130="","",MID(AI130,FIND(" ",ASC(AI130))+1,LEN(AI130)-FIND(" ",ASC(AI130))))</f>
        <v>#N/A</v>
      </c>
      <c r="AL130" s="236" t="e">
        <f aca="true" t="shared" si="60" ref="AL130:AL146">AF130&amp;" "&amp;AG130</f>
        <v>#N/A</v>
      </c>
      <c r="AM130" s="236" t="e">
        <f t="shared" si="56"/>
        <v>#N/A</v>
      </c>
      <c r="AN130" s="236" t="e">
        <f aca="true" t="shared" si="61" ref="AN130:AN135">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2" s="184" customFormat="1" ht="10.5" customHeight="1" hidden="1">
      <c r="B131" s="45">
        <v>3</v>
      </c>
      <c r="C131" s="183" t="s">
        <v>215</v>
      </c>
      <c r="D131" s="183"/>
      <c r="E131" s="45" t="e">
        <f t="shared" si="50"/>
        <v>#N/A</v>
      </c>
      <c r="F131" s="45" t="e">
        <f t="shared" si="50"/>
        <v>#N/A</v>
      </c>
      <c r="G131" s="45" t="e">
        <f t="shared" si="50"/>
        <v>#N/A</v>
      </c>
      <c r="H131" s="233" t="e">
        <f t="shared" si="51"/>
        <v>#N/A</v>
      </c>
      <c r="I131" s="233" t="e">
        <f t="shared" si="52"/>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53"/>
        <v>#N/A</v>
      </c>
      <c r="AE131" s="226" t="e">
        <f t="shared" si="53"/>
        <v>#N/A</v>
      </c>
      <c r="AF131" s="203" t="e">
        <f t="shared" si="54"/>
        <v>#N/A</v>
      </c>
      <c r="AG131" s="45" t="e">
        <f t="shared" si="54"/>
        <v>#N/A</v>
      </c>
      <c r="AH131" s="192" t="e">
        <f t="shared" si="55"/>
        <v>#N/A</v>
      </c>
      <c r="AI131" s="235" t="e">
        <f t="shared" si="57"/>
        <v>#N/A</v>
      </c>
      <c r="AJ131" s="221" t="e">
        <f t="shared" si="58"/>
        <v>#N/A</v>
      </c>
      <c r="AK131" s="222" t="e">
        <f t="shared" si="59"/>
        <v>#N/A</v>
      </c>
      <c r="AL131" s="236" t="e">
        <f t="shared" si="60"/>
        <v>#N/A</v>
      </c>
      <c r="AM131" s="236" t="e">
        <f t="shared" si="56"/>
        <v>#N/A</v>
      </c>
      <c r="AN131" s="236" t="e">
        <f t="shared" si="61"/>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2" s="184" customFormat="1" ht="10.5" customHeight="1" hidden="1">
      <c r="B132" s="45">
        <v>4</v>
      </c>
      <c r="C132" s="183" t="s">
        <v>216</v>
      </c>
      <c r="D132" s="183"/>
      <c r="E132" s="45" t="e">
        <f t="shared" si="50"/>
        <v>#N/A</v>
      </c>
      <c r="F132" s="45" t="e">
        <f t="shared" si="50"/>
        <v>#N/A</v>
      </c>
      <c r="G132" s="45" t="e">
        <f t="shared" si="50"/>
        <v>#N/A</v>
      </c>
      <c r="H132" s="233" t="e">
        <f t="shared" si="51"/>
        <v>#N/A</v>
      </c>
      <c r="I132" s="233" t="e">
        <f t="shared" si="52"/>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53"/>
        <v>#N/A</v>
      </c>
      <c r="AE132" s="226" t="e">
        <f t="shared" si="53"/>
        <v>#N/A</v>
      </c>
      <c r="AF132" s="203" t="e">
        <f t="shared" si="54"/>
        <v>#N/A</v>
      </c>
      <c r="AG132" s="45" t="e">
        <f t="shared" si="54"/>
        <v>#N/A</v>
      </c>
      <c r="AH132" s="192" t="e">
        <f t="shared" si="55"/>
        <v>#N/A</v>
      </c>
      <c r="AI132" s="235" t="e">
        <f t="shared" si="57"/>
        <v>#N/A</v>
      </c>
      <c r="AJ132" s="221" t="e">
        <f t="shared" si="58"/>
        <v>#N/A</v>
      </c>
      <c r="AK132" s="222" t="e">
        <f t="shared" si="59"/>
        <v>#N/A</v>
      </c>
      <c r="AL132" s="236" t="e">
        <f t="shared" si="60"/>
        <v>#N/A</v>
      </c>
      <c r="AM132" s="236" t="e">
        <f t="shared" si="56"/>
        <v>#N/A</v>
      </c>
      <c r="AN132" s="236" t="e">
        <f t="shared" si="61"/>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2" s="184" customFormat="1" ht="10.5" customHeight="1" hidden="1">
      <c r="B133" s="45">
        <v>5</v>
      </c>
      <c r="C133" s="183" t="s">
        <v>217</v>
      </c>
      <c r="D133" s="183"/>
      <c r="E133" s="45" t="e">
        <f t="shared" si="50"/>
        <v>#N/A</v>
      </c>
      <c r="F133" s="45" t="e">
        <f t="shared" si="50"/>
        <v>#N/A</v>
      </c>
      <c r="G133" s="45" t="e">
        <f t="shared" si="50"/>
        <v>#N/A</v>
      </c>
      <c r="H133" s="233" t="e">
        <f t="shared" si="51"/>
        <v>#N/A</v>
      </c>
      <c r="I133" s="233" t="e">
        <f t="shared" si="52"/>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53"/>
        <v>#N/A</v>
      </c>
      <c r="AE133" s="226" t="e">
        <f t="shared" si="53"/>
        <v>#N/A</v>
      </c>
      <c r="AF133" s="203" t="e">
        <f t="shared" si="54"/>
        <v>#N/A</v>
      </c>
      <c r="AG133" s="45" t="e">
        <f t="shared" si="54"/>
        <v>#N/A</v>
      </c>
      <c r="AH133" s="192" t="e">
        <f t="shared" si="55"/>
        <v>#N/A</v>
      </c>
      <c r="AI133" s="235" t="e">
        <f t="shared" si="57"/>
        <v>#N/A</v>
      </c>
      <c r="AJ133" s="221" t="e">
        <f t="shared" si="58"/>
        <v>#N/A</v>
      </c>
      <c r="AK133" s="222" t="e">
        <f t="shared" si="59"/>
        <v>#N/A</v>
      </c>
      <c r="AL133" s="236" t="e">
        <f t="shared" si="60"/>
        <v>#N/A</v>
      </c>
      <c r="AM133" s="236" t="e">
        <f t="shared" si="56"/>
        <v>#N/A</v>
      </c>
      <c r="AN133" s="236" t="e">
        <f t="shared" si="61"/>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2" s="184" customFormat="1" ht="10.5" customHeight="1" hidden="1">
      <c r="B134" s="45">
        <v>6</v>
      </c>
      <c r="C134" s="183" t="s">
        <v>218</v>
      </c>
      <c r="D134" s="183"/>
      <c r="E134" s="45" t="e">
        <f t="shared" si="50"/>
        <v>#N/A</v>
      </c>
      <c r="F134" s="45" t="e">
        <f t="shared" si="50"/>
        <v>#N/A</v>
      </c>
      <c r="G134" s="45" t="e">
        <f t="shared" si="50"/>
        <v>#N/A</v>
      </c>
      <c r="H134" s="233" t="e">
        <f t="shared" si="51"/>
        <v>#N/A</v>
      </c>
      <c r="I134" s="233" t="e">
        <f t="shared" si="52"/>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53"/>
        <v>#N/A</v>
      </c>
      <c r="AE134" s="226" t="e">
        <f t="shared" si="53"/>
        <v>#N/A</v>
      </c>
      <c r="AF134" s="203" t="e">
        <f t="shared" si="54"/>
        <v>#N/A</v>
      </c>
      <c r="AG134" s="45" t="e">
        <f t="shared" si="54"/>
        <v>#N/A</v>
      </c>
      <c r="AH134" s="192" t="e">
        <f t="shared" si="55"/>
        <v>#N/A</v>
      </c>
      <c r="AI134" s="235" t="e">
        <f t="shared" si="57"/>
        <v>#N/A</v>
      </c>
      <c r="AJ134" s="221" t="e">
        <f t="shared" si="58"/>
        <v>#N/A</v>
      </c>
      <c r="AK134" s="222" t="e">
        <f t="shared" si="59"/>
        <v>#N/A</v>
      </c>
      <c r="AL134" s="236" t="e">
        <f t="shared" si="60"/>
        <v>#N/A</v>
      </c>
      <c r="AM134" s="236" t="e">
        <f t="shared" si="56"/>
        <v>#N/A</v>
      </c>
      <c r="AN134" s="236" t="e">
        <f t="shared" si="61"/>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2" s="184" customFormat="1" ht="10.5" customHeight="1" hidden="1">
      <c r="B135" s="45">
        <v>7</v>
      </c>
      <c r="C135" s="183" t="s">
        <v>219</v>
      </c>
      <c r="D135" s="183"/>
      <c r="E135" s="45" t="e">
        <f t="shared" si="50"/>
        <v>#N/A</v>
      </c>
      <c r="F135" s="45" t="e">
        <f t="shared" si="50"/>
        <v>#N/A</v>
      </c>
      <c r="G135" s="45" t="e">
        <f t="shared" si="50"/>
        <v>#N/A</v>
      </c>
      <c r="H135" s="233" t="e">
        <f t="shared" si="51"/>
        <v>#N/A</v>
      </c>
      <c r="I135" s="233" t="e">
        <f t="shared" si="52"/>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53"/>
        <v>#N/A</v>
      </c>
      <c r="AE135" s="238" t="e">
        <f t="shared" si="53"/>
        <v>#N/A</v>
      </c>
      <c r="AF135" s="239" t="e">
        <f t="shared" si="54"/>
        <v>#N/A</v>
      </c>
      <c r="AG135" s="240" t="e">
        <f t="shared" si="54"/>
        <v>#N/A</v>
      </c>
      <c r="AH135" s="241" t="e">
        <f t="shared" si="55"/>
        <v>#N/A</v>
      </c>
      <c r="AI135" s="235" t="e">
        <f t="shared" si="57"/>
        <v>#N/A</v>
      </c>
      <c r="AJ135" s="221" t="e">
        <f t="shared" si="58"/>
        <v>#N/A</v>
      </c>
      <c r="AK135" s="222" t="e">
        <f t="shared" si="59"/>
        <v>#N/A</v>
      </c>
      <c r="AL135" s="242" t="e">
        <f t="shared" si="60"/>
        <v>#N/A</v>
      </c>
      <c r="AM135" s="242" t="e">
        <f t="shared" si="56"/>
        <v>#N/A</v>
      </c>
      <c r="AN135" s="242" t="e">
        <f t="shared" si="61"/>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2" s="184" customFormat="1" ht="10.5" customHeight="1" hidden="1">
      <c r="B136" s="45">
        <v>8</v>
      </c>
      <c r="C136" s="183" t="s">
        <v>220</v>
      </c>
      <c r="D136" s="183"/>
      <c r="E136" s="45" t="e">
        <f t="shared" si="50"/>
        <v>#N/A</v>
      </c>
      <c r="F136" s="45" t="e">
        <f t="shared" si="50"/>
        <v>#N/A</v>
      </c>
      <c r="G136" s="45" t="e">
        <f t="shared" si="50"/>
        <v>#N/A</v>
      </c>
      <c r="H136" s="233" t="e">
        <f t="shared" si="51"/>
        <v>#N/A</v>
      </c>
      <c r="I136" s="233" t="e">
        <f t="shared" si="52"/>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t="shared" si="53"/>
        <v>#N/A</v>
      </c>
      <c r="AE136" s="238" t="e">
        <f t="shared" si="53"/>
        <v>#N/A</v>
      </c>
      <c r="AF136" s="239" t="e">
        <f t="shared" si="54"/>
        <v>#N/A</v>
      </c>
      <c r="AG136" s="240" t="e">
        <f t="shared" si="54"/>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56"/>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2" s="184" customFormat="1" ht="10.5" customHeight="1" hidden="1">
      <c r="B137" s="45">
        <v>9</v>
      </c>
      <c r="C137" s="183" t="s">
        <v>221</v>
      </c>
      <c r="D137" s="183"/>
      <c r="E137" s="45" t="e">
        <f t="shared" si="50"/>
        <v>#N/A</v>
      </c>
      <c r="F137" s="45" t="e">
        <f t="shared" si="50"/>
        <v>#N/A</v>
      </c>
      <c r="G137" s="45" t="e">
        <f t="shared" si="50"/>
        <v>#N/A</v>
      </c>
      <c r="H137" s="233" t="e">
        <f t="shared" si="51"/>
        <v>#N/A</v>
      </c>
      <c r="I137" s="233" t="e">
        <f t="shared" si="52"/>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53"/>
        <v>#N/A</v>
      </c>
      <c r="AE137" s="238" t="e">
        <f t="shared" si="53"/>
        <v>#N/A</v>
      </c>
      <c r="AF137" s="239" t="e">
        <f t="shared" si="54"/>
        <v>#N/A</v>
      </c>
      <c r="AG137" s="240" t="e">
        <f t="shared" si="54"/>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56"/>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2" s="184" customFormat="1" ht="10.5" customHeight="1" hidden="1" thickBot="1">
      <c r="B138" s="45">
        <v>10</v>
      </c>
      <c r="C138" s="183" t="s">
        <v>211</v>
      </c>
      <c r="D138" s="183"/>
      <c r="E138" s="45" t="e">
        <f t="shared" si="50"/>
        <v>#N/A</v>
      </c>
      <c r="F138" s="45" t="e">
        <f t="shared" si="50"/>
        <v>#N/A</v>
      </c>
      <c r="G138" s="45" t="e">
        <f t="shared" si="50"/>
        <v>#N/A</v>
      </c>
      <c r="H138" s="233" t="e">
        <f t="shared" si="51"/>
        <v>#N/A</v>
      </c>
      <c r="I138" s="233" t="e">
        <f t="shared" si="52"/>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53"/>
        <v>#N/A</v>
      </c>
      <c r="AE138" s="238" t="e">
        <f t="shared" si="53"/>
        <v>#N/A</v>
      </c>
      <c r="AF138" s="239" t="e">
        <f t="shared" si="54"/>
        <v>#N/A</v>
      </c>
      <c r="AG138" s="240" t="e">
        <f t="shared" si="54"/>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56"/>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0.5" customHeight="1" hidden="1" thickBot="1" thickTop="1">
      <c r="B139" s="45" t="s">
        <v>145</v>
      </c>
      <c r="C139" s="183"/>
      <c r="D139" s="183"/>
      <c r="E139" s="45" t="s">
        <v>146</v>
      </c>
      <c r="F139" s="45" t="s">
        <v>57</v>
      </c>
      <c r="G139" s="45" t="s">
        <v>33</v>
      </c>
      <c r="H139" s="229" t="s">
        <v>92</v>
      </c>
      <c r="I139" s="229" t="s">
        <v>93</v>
      </c>
      <c r="J139" s="189"/>
      <c r="K139" s="189"/>
      <c r="L139" s="189"/>
      <c r="M139" s="189"/>
      <c r="N139" s="45" t="s">
        <v>147</v>
      </c>
      <c r="O139" s="45" t="s">
        <v>57</v>
      </c>
      <c r="P139" s="45" t="s">
        <v>33</v>
      </c>
      <c r="Q139" s="45" t="s">
        <v>92</v>
      </c>
      <c r="R139" s="45" t="s">
        <v>93</v>
      </c>
      <c r="S139" s="183"/>
      <c r="T139" s="183"/>
      <c r="U139" s="183"/>
      <c r="V139" s="183"/>
      <c r="W139" s="183"/>
      <c r="X139" s="183"/>
      <c r="Y139" s="183"/>
      <c r="Z139" s="183"/>
      <c r="AA139" s="183"/>
      <c r="AB139" s="183"/>
      <c r="AC139" s="205"/>
      <c r="AD139" s="244" t="s">
        <v>146</v>
      </c>
      <c r="AE139" s="206" t="s">
        <v>57</v>
      </c>
      <c r="AF139" s="245" t="s">
        <v>92</v>
      </c>
      <c r="AG139" s="246" t="s">
        <v>93</v>
      </c>
      <c r="AH139" s="247" t="s">
        <v>33</v>
      </c>
      <c r="AI139" s="248" t="s">
        <v>44</v>
      </c>
      <c r="AJ139" s="246" t="s">
        <v>102</v>
      </c>
      <c r="AK139" s="249" t="s">
        <v>103</v>
      </c>
      <c r="AL139" s="250" t="s">
        <v>140</v>
      </c>
      <c r="AM139" s="251" t="s">
        <v>141</v>
      </c>
      <c r="AN139" s="252" t="s">
        <v>147</v>
      </c>
      <c r="AO139" s="245" t="s">
        <v>57</v>
      </c>
      <c r="AP139" s="246" t="s">
        <v>92</v>
      </c>
      <c r="AQ139" s="246" t="s">
        <v>93</v>
      </c>
      <c r="AR139" s="246" t="s">
        <v>33</v>
      </c>
      <c r="AS139" s="246" t="s">
        <v>44</v>
      </c>
      <c r="AT139" s="246" t="s">
        <v>102</v>
      </c>
      <c r="AU139" s="249" t="s">
        <v>103</v>
      </c>
      <c r="AV139" s="253" t="s">
        <v>140</v>
      </c>
      <c r="AW139" s="251" t="s">
        <v>141</v>
      </c>
      <c r="AX139" s="253" t="s">
        <v>181</v>
      </c>
      <c r="AY139" s="251" t="s">
        <v>182</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0.5" customHeight="1" hidden="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0.5" customHeight="1" hidden="1">
      <c r="B141" s="45">
        <v>2</v>
      </c>
      <c r="C141" s="183"/>
      <c r="D141" s="183"/>
      <c r="E141" s="45" t="e">
        <f>AC98</f>
        <v>#N/A</v>
      </c>
      <c r="F141" s="45" t="e">
        <f>AE98</f>
        <v>#N/A</v>
      </c>
      <c r="G141" s="45" t="e">
        <f>AD98</f>
        <v>#N/A</v>
      </c>
      <c r="H141" s="233" t="e">
        <f aca="true" t="shared" si="62" ref="H141:H146">IF(F141="","",LEFT(ASC(F141),FIND(" ",ASC(F141),1)-1))</f>
        <v>#N/A</v>
      </c>
      <c r="I141" s="233" t="e">
        <f aca="true" t="shared" si="63" ref="I141:I146">IF(F141="","",MID(F141,FIND(" ",ASC(F141))+1,LEN(F141)-FIND(" ",ASC(F141))))</f>
        <v>#N/A</v>
      </c>
      <c r="J141" s="201"/>
      <c r="K141" s="201"/>
      <c r="L141" s="201"/>
      <c r="M141" s="201"/>
      <c r="N141" s="45" t="e">
        <f>AC99</f>
        <v>#N/A</v>
      </c>
      <c r="O141" s="45" t="e">
        <f>AE99</f>
        <v>#N/A</v>
      </c>
      <c r="P141" s="45" t="e">
        <f>AD99</f>
        <v>#N/A</v>
      </c>
      <c r="Q141" s="214" t="e">
        <f aca="true" t="shared" si="64" ref="Q141:Q146">IF(O141="","",LEFT(ASC(O141),FIND(" ",ASC(O141),1)-1))</f>
        <v>#N/A</v>
      </c>
      <c r="R141" s="214" t="e">
        <f aca="true" t="shared" si="65" ref="R141:R146">IF(O141="","",MID(O141,FIND(" ",ASC(O141))+1,LEN(O141)-FIND(" ",ASC(O141))))</f>
        <v>#N/A</v>
      </c>
      <c r="S141" s="201"/>
      <c r="T141" s="183"/>
      <c r="U141" s="183"/>
      <c r="V141" s="183"/>
      <c r="W141" s="183"/>
      <c r="X141" s="183"/>
      <c r="Y141" s="183"/>
      <c r="Z141" s="183"/>
      <c r="AA141" s="183"/>
      <c r="AB141" s="183"/>
      <c r="AC141" s="225">
        <v>2</v>
      </c>
      <c r="AD141" s="264" t="e">
        <f aca="true" t="shared" si="66" ref="AD141:AE149">E141</f>
        <v>#N/A</v>
      </c>
      <c r="AE141" s="226" t="e">
        <f t="shared" si="66"/>
        <v>#N/A</v>
      </c>
      <c r="AF141" s="203" t="e">
        <f aca="true" t="shared" si="67" ref="AF141:AG149">H141</f>
        <v>#N/A</v>
      </c>
      <c r="AG141" s="45" t="e">
        <f t="shared" si="67"/>
        <v>#N/A</v>
      </c>
      <c r="AH141" s="192" t="e">
        <f aca="true" t="shared" si="68" ref="AH141:AH146">G141</f>
        <v>#N/A</v>
      </c>
      <c r="AI141" s="235" t="e">
        <f aca="true" t="shared" si="69" ref="AI141:AI146">VLOOKUP(AD141,$B$74:$H$93,6)</f>
        <v>#N/A</v>
      </c>
      <c r="AJ141" s="221" t="e">
        <f aca="true" t="shared" si="70" ref="AJ141:AJ146">IF(AI141="","",LEFT(ASC(AI141),FIND(" ",ASC(AI141),1)-1))</f>
        <v>#N/A</v>
      </c>
      <c r="AK141" s="222" t="e">
        <f aca="true" t="shared" si="71" ref="AK141:AK146">IF(AI141="","",MID(AI141,FIND(" ",ASC(AI141))+1,LEN(AI141)-FIND(" ",ASC(AI141))))</f>
        <v>#N/A</v>
      </c>
      <c r="AL141" s="265" t="e">
        <f t="shared" si="60"/>
        <v>#N/A</v>
      </c>
      <c r="AM141" s="266" t="e">
        <f aca="true" t="shared" si="72" ref="AM141:AM146">AJ141&amp;" "&amp;AK141</f>
        <v>#N/A</v>
      </c>
      <c r="AN141" s="257" t="e">
        <f aca="true" t="shared" si="73" ref="AN141:AO149">N141</f>
        <v>#N/A</v>
      </c>
      <c r="AO141" s="215" t="e">
        <f t="shared" si="73"/>
        <v>#N/A</v>
      </c>
      <c r="AP141" s="45" t="e">
        <f aca="true" t="shared" si="74" ref="AP141:AQ149">Q141</f>
        <v>#N/A</v>
      </c>
      <c r="AQ141" s="45" t="e">
        <f t="shared" si="74"/>
        <v>#N/A</v>
      </c>
      <c r="AR141" s="233" t="e">
        <f aca="true" t="shared" si="75" ref="AR141:AR146">P141</f>
        <v>#N/A</v>
      </c>
      <c r="AS141" s="259" t="e">
        <f aca="true" t="shared" si="76" ref="AS141:AS146">VLOOKUP(AN141,$B$74:$H$93,6)</f>
        <v>#N/A</v>
      </c>
      <c r="AT141" s="202" t="e">
        <f aca="true" t="shared" si="77" ref="AT141:AT146">IF(AS141="","",LEFT(ASC(AS141),FIND(" ",ASC(AS141),1)-1))</f>
        <v>#N/A</v>
      </c>
      <c r="AU141" s="260" t="e">
        <f aca="true" t="shared" si="78" ref="AU141:AU146">IF(AS141="","",MID(AS141,FIND(" ",ASC(AS141))+1,LEN(AS141)-FIND(" ",ASC(AS141))))</f>
        <v>#N/A</v>
      </c>
      <c r="AV141" s="185" t="e">
        <f aca="true" t="shared" si="79" ref="AV141:AV146">AP141&amp;" "&amp;AQ141</f>
        <v>#N/A</v>
      </c>
      <c r="AW141" s="267" t="e">
        <f aca="true" t="shared" si="80" ref="AW141:AW146">AT141&amp;" "&amp;AU141</f>
        <v>#N/A</v>
      </c>
      <c r="AX141" s="192" t="e">
        <f aca="true" t="shared" si="81" ref="AX141:AX146">VLOOKUP(AD141,$B$74:$H$93,7)</f>
        <v>#N/A</v>
      </c>
      <c r="AY141" s="268" t="e">
        <f aca="true" t="shared" si="82" ref="AY141:AY146">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0.5" customHeight="1" hidden="1">
      <c r="B142" s="45">
        <v>3</v>
      </c>
      <c r="C142" s="183"/>
      <c r="D142" s="183"/>
      <c r="E142" s="45" t="e">
        <f>AC100</f>
        <v>#N/A</v>
      </c>
      <c r="F142" s="45" t="e">
        <f>AE100</f>
        <v>#N/A</v>
      </c>
      <c r="G142" s="45" t="e">
        <f>AD100</f>
        <v>#N/A</v>
      </c>
      <c r="H142" s="233" t="e">
        <f t="shared" si="62"/>
        <v>#N/A</v>
      </c>
      <c r="I142" s="233" t="e">
        <f t="shared" si="63"/>
        <v>#N/A</v>
      </c>
      <c r="J142" s="201"/>
      <c r="K142" s="201"/>
      <c r="L142" s="201"/>
      <c r="M142" s="201"/>
      <c r="N142" s="45" t="e">
        <f>AC101</f>
        <v>#N/A</v>
      </c>
      <c r="O142" s="45" t="e">
        <f>AE101</f>
        <v>#N/A</v>
      </c>
      <c r="P142" s="45" t="e">
        <f>AD101</f>
        <v>#N/A</v>
      </c>
      <c r="Q142" s="214" t="e">
        <f t="shared" si="64"/>
        <v>#N/A</v>
      </c>
      <c r="R142" s="214" t="e">
        <f t="shared" si="65"/>
        <v>#N/A</v>
      </c>
      <c r="S142" s="201"/>
      <c r="T142" s="183"/>
      <c r="U142" s="183"/>
      <c r="V142" s="183"/>
      <c r="W142" s="183"/>
      <c r="X142" s="183"/>
      <c r="Y142" s="183"/>
      <c r="Z142" s="183"/>
      <c r="AA142" s="183"/>
      <c r="AB142" s="183"/>
      <c r="AC142" s="225">
        <v>3</v>
      </c>
      <c r="AD142" s="264" t="e">
        <f t="shared" si="66"/>
        <v>#N/A</v>
      </c>
      <c r="AE142" s="226" t="e">
        <f t="shared" si="66"/>
        <v>#N/A</v>
      </c>
      <c r="AF142" s="203" t="e">
        <f t="shared" si="67"/>
        <v>#N/A</v>
      </c>
      <c r="AG142" s="45" t="e">
        <f t="shared" si="67"/>
        <v>#N/A</v>
      </c>
      <c r="AH142" s="192" t="e">
        <f t="shared" si="68"/>
        <v>#N/A</v>
      </c>
      <c r="AI142" s="235" t="e">
        <f t="shared" si="69"/>
        <v>#N/A</v>
      </c>
      <c r="AJ142" s="221" t="e">
        <f t="shared" si="70"/>
        <v>#N/A</v>
      </c>
      <c r="AK142" s="222" t="e">
        <f t="shared" si="71"/>
        <v>#N/A</v>
      </c>
      <c r="AL142" s="265" t="e">
        <f t="shared" si="60"/>
        <v>#N/A</v>
      </c>
      <c r="AM142" s="266" t="e">
        <f t="shared" si="72"/>
        <v>#N/A</v>
      </c>
      <c r="AN142" s="257" t="e">
        <f t="shared" si="73"/>
        <v>#N/A</v>
      </c>
      <c r="AO142" s="215" t="e">
        <f t="shared" si="73"/>
        <v>#N/A</v>
      </c>
      <c r="AP142" s="45" t="e">
        <f t="shared" si="74"/>
        <v>#N/A</v>
      </c>
      <c r="AQ142" s="45" t="e">
        <f t="shared" si="74"/>
        <v>#N/A</v>
      </c>
      <c r="AR142" s="233" t="e">
        <f t="shared" si="75"/>
        <v>#N/A</v>
      </c>
      <c r="AS142" s="259" t="e">
        <f t="shared" si="76"/>
        <v>#N/A</v>
      </c>
      <c r="AT142" s="202" t="e">
        <f t="shared" si="77"/>
        <v>#N/A</v>
      </c>
      <c r="AU142" s="260" t="e">
        <f t="shared" si="78"/>
        <v>#N/A</v>
      </c>
      <c r="AV142" s="185" t="e">
        <f t="shared" si="79"/>
        <v>#N/A</v>
      </c>
      <c r="AW142" s="267" t="e">
        <f t="shared" si="80"/>
        <v>#N/A</v>
      </c>
      <c r="AX142" s="192" t="e">
        <f t="shared" si="81"/>
        <v>#N/A</v>
      </c>
      <c r="AY142" s="268" t="e">
        <f t="shared" si="8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0.5" customHeight="1" hidden="1">
      <c r="B143" s="45">
        <v>4</v>
      </c>
      <c r="C143" s="183"/>
      <c r="D143" s="183"/>
      <c r="E143" s="45" t="e">
        <f>AC102</f>
        <v>#N/A</v>
      </c>
      <c r="F143" s="45" t="e">
        <f>AE102</f>
        <v>#N/A</v>
      </c>
      <c r="G143" s="45" t="e">
        <f>AD102</f>
        <v>#N/A</v>
      </c>
      <c r="H143" s="233" t="e">
        <f t="shared" si="62"/>
        <v>#N/A</v>
      </c>
      <c r="I143" s="233" t="e">
        <f t="shared" si="63"/>
        <v>#N/A</v>
      </c>
      <c r="J143" s="201"/>
      <c r="K143" s="201"/>
      <c r="L143" s="201"/>
      <c r="M143" s="201"/>
      <c r="N143" s="45" t="e">
        <f>AC103</f>
        <v>#N/A</v>
      </c>
      <c r="O143" s="45" t="e">
        <f>AE103</f>
        <v>#N/A</v>
      </c>
      <c r="P143" s="45" t="e">
        <f>AD103</f>
        <v>#N/A</v>
      </c>
      <c r="Q143" s="214" t="e">
        <f t="shared" si="64"/>
        <v>#N/A</v>
      </c>
      <c r="R143" s="214" t="e">
        <f t="shared" si="65"/>
        <v>#N/A</v>
      </c>
      <c r="S143" s="201"/>
      <c r="T143" s="183"/>
      <c r="U143" s="183"/>
      <c r="V143" s="183"/>
      <c r="W143" s="183"/>
      <c r="X143" s="183"/>
      <c r="Y143" s="183"/>
      <c r="Z143" s="183"/>
      <c r="AA143" s="183"/>
      <c r="AB143" s="183"/>
      <c r="AC143" s="225">
        <v>4</v>
      </c>
      <c r="AD143" s="264" t="e">
        <f t="shared" si="66"/>
        <v>#N/A</v>
      </c>
      <c r="AE143" s="226" t="e">
        <f t="shared" si="66"/>
        <v>#N/A</v>
      </c>
      <c r="AF143" s="203" t="e">
        <f t="shared" si="67"/>
        <v>#N/A</v>
      </c>
      <c r="AG143" s="45" t="e">
        <f t="shared" si="67"/>
        <v>#N/A</v>
      </c>
      <c r="AH143" s="192" t="e">
        <f t="shared" si="68"/>
        <v>#N/A</v>
      </c>
      <c r="AI143" s="235" t="e">
        <f t="shared" si="69"/>
        <v>#N/A</v>
      </c>
      <c r="AJ143" s="221" t="e">
        <f t="shared" si="70"/>
        <v>#N/A</v>
      </c>
      <c r="AK143" s="222" t="e">
        <f t="shared" si="71"/>
        <v>#N/A</v>
      </c>
      <c r="AL143" s="265" t="e">
        <f t="shared" si="60"/>
        <v>#N/A</v>
      </c>
      <c r="AM143" s="266" t="e">
        <f t="shared" si="72"/>
        <v>#N/A</v>
      </c>
      <c r="AN143" s="257" t="e">
        <f t="shared" si="73"/>
        <v>#N/A</v>
      </c>
      <c r="AO143" s="215" t="e">
        <f t="shared" si="73"/>
        <v>#N/A</v>
      </c>
      <c r="AP143" s="45" t="e">
        <f t="shared" si="74"/>
        <v>#N/A</v>
      </c>
      <c r="AQ143" s="45" t="e">
        <f t="shared" si="74"/>
        <v>#N/A</v>
      </c>
      <c r="AR143" s="233" t="e">
        <f t="shared" si="75"/>
        <v>#N/A</v>
      </c>
      <c r="AS143" s="259" t="e">
        <f t="shared" si="76"/>
        <v>#N/A</v>
      </c>
      <c r="AT143" s="202" t="e">
        <f t="shared" si="77"/>
        <v>#N/A</v>
      </c>
      <c r="AU143" s="260" t="e">
        <f t="shared" si="78"/>
        <v>#N/A</v>
      </c>
      <c r="AV143" s="185" t="e">
        <f t="shared" si="79"/>
        <v>#N/A</v>
      </c>
      <c r="AW143" s="267" t="e">
        <f t="shared" si="80"/>
        <v>#N/A</v>
      </c>
      <c r="AX143" s="192" t="e">
        <f t="shared" si="81"/>
        <v>#N/A</v>
      </c>
      <c r="AY143" s="268" t="e">
        <f t="shared" si="8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0.5" customHeight="1" hidden="1">
      <c r="B144" s="45">
        <v>5</v>
      </c>
      <c r="C144" s="183"/>
      <c r="D144" s="183"/>
      <c r="E144" s="45" t="e">
        <f>AC104</f>
        <v>#N/A</v>
      </c>
      <c r="F144" s="45" t="e">
        <f>AE104</f>
        <v>#N/A</v>
      </c>
      <c r="G144" s="45" t="e">
        <f>AD104</f>
        <v>#N/A</v>
      </c>
      <c r="H144" s="233" t="e">
        <f t="shared" si="62"/>
        <v>#N/A</v>
      </c>
      <c r="I144" s="233" t="e">
        <f t="shared" si="63"/>
        <v>#N/A</v>
      </c>
      <c r="J144" s="201"/>
      <c r="K144" s="201"/>
      <c r="L144" s="201"/>
      <c r="M144" s="201"/>
      <c r="N144" s="45" t="e">
        <f>AC105</f>
        <v>#N/A</v>
      </c>
      <c r="O144" s="45" t="e">
        <f>AE105</f>
        <v>#N/A</v>
      </c>
      <c r="P144" s="45" t="e">
        <f>AD105</f>
        <v>#N/A</v>
      </c>
      <c r="Q144" s="214" t="e">
        <f t="shared" si="64"/>
        <v>#N/A</v>
      </c>
      <c r="R144" s="214" t="e">
        <f t="shared" si="65"/>
        <v>#N/A</v>
      </c>
      <c r="S144" s="201"/>
      <c r="T144" s="183"/>
      <c r="U144" s="183"/>
      <c r="V144" s="183"/>
      <c r="W144" s="183"/>
      <c r="X144" s="183"/>
      <c r="Y144" s="183"/>
      <c r="Z144" s="183"/>
      <c r="AA144" s="183"/>
      <c r="AB144" s="183"/>
      <c r="AC144" s="225">
        <v>5</v>
      </c>
      <c r="AD144" s="264" t="e">
        <f t="shared" si="66"/>
        <v>#N/A</v>
      </c>
      <c r="AE144" s="226" t="e">
        <f t="shared" si="66"/>
        <v>#N/A</v>
      </c>
      <c r="AF144" s="203" t="e">
        <f t="shared" si="67"/>
        <v>#N/A</v>
      </c>
      <c r="AG144" s="45" t="e">
        <f t="shared" si="67"/>
        <v>#N/A</v>
      </c>
      <c r="AH144" s="192" t="e">
        <f t="shared" si="68"/>
        <v>#N/A</v>
      </c>
      <c r="AI144" s="235" t="e">
        <f t="shared" si="69"/>
        <v>#N/A</v>
      </c>
      <c r="AJ144" s="221" t="e">
        <f t="shared" si="70"/>
        <v>#N/A</v>
      </c>
      <c r="AK144" s="222" t="e">
        <f t="shared" si="71"/>
        <v>#N/A</v>
      </c>
      <c r="AL144" s="265" t="e">
        <f t="shared" si="60"/>
        <v>#N/A</v>
      </c>
      <c r="AM144" s="266" t="e">
        <f t="shared" si="72"/>
        <v>#N/A</v>
      </c>
      <c r="AN144" s="257" t="e">
        <f t="shared" si="73"/>
        <v>#N/A</v>
      </c>
      <c r="AO144" s="215" t="e">
        <f t="shared" si="73"/>
        <v>#N/A</v>
      </c>
      <c r="AP144" s="45" t="e">
        <f t="shared" si="74"/>
        <v>#N/A</v>
      </c>
      <c r="AQ144" s="45" t="e">
        <f t="shared" si="74"/>
        <v>#N/A</v>
      </c>
      <c r="AR144" s="233" t="e">
        <f t="shared" si="75"/>
        <v>#N/A</v>
      </c>
      <c r="AS144" s="259" t="e">
        <f t="shared" si="76"/>
        <v>#N/A</v>
      </c>
      <c r="AT144" s="202" t="e">
        <f t="shared" si="77"/>
        <v>#N/A</v>
      </c>
      <c r="AU144" s="260" t="e">
        <f t="shared" si="78"/>
        <v>#N/A</v>
      </c>
      <c r="AV144" s="185" t="e">
        <f t="shared" si="79"/>
        <v>#N/A</v>
      </c>
      <c r="AW144" s="267" t="e">
        <f t="shared" si="80"/>
        <v>#N/A</v>
      </c>
      <c r="AX144" s="192" t="e">
        <f t="shared" si="81"/>
        <v>#N/A</v>
      </c>
      <c r="AY144" s="268" t="e">
        <f t="shared" si="8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0.5" customHeight="1" hidden="1">
      <c r="B145" s="45">
        <v>6</v>
      </c>
      <c r="C145" s="183"/>
      <c r="D145" s="183"/>
      <c r="E145" s="45" t="e">
        <f>AC106</f>
        <v>#N/A</v>
      </c>
      <c r="F145" s="45" t="e">
        <f>AE106</f>
        <v>#N/A</v>
      </c>
      <c r="G145" s="45" t="e">
        <f>AD106</f>
        <v>#N/A</v>
      </c>
      <c r="H145" s="233" t="e">
        <f t="shared" si="62"/>
        <v>#N/A</v>
      </c>
      <c r="I145" s="233" t="e">
        <f t="shared" si="63"/>
        <v>#N/A</v>
      </c>
      <c r="J145" s="201"/>
      <c r="K145" s="201"/>
      <c r="L145" s="201"/>
      <c r="M145" s="201"/>
      <c r="N145" s="45" t="e">
        <f>AC107</f>
        <v>#N/A</v>
      </c>
      <c r="O145" s="45" t="e">
        <f>AE107</f>
        <v>#N/A</v>
      </c>
      <c r="P145" s="45" t="e">
        <f>AD107</f>
        <v>#N/A</v>
      </c>
      <c r="Q145" s="214" t="e">
        <f t="shared" si="64"/>
        <v>#N/A</v>
      </c>
      <c r="R145" s="214" t="e">
        <f t="shared" si="65"/>
        <v>#N/A</v>
      </c>
      <c r="S145" s="201"/>
      <c r="T145" s="183"/>
      <c r="U145" s="183"/>
      <c r="V145" s="183"/>
      <c r="W145" s="183"/>
      <c r="X145" s="183"/>
      <c r="Y145" s="183"/>
      <c r="Z145" s="183"/>
      <c r="AA145" s="183"/>
      <c r="AB145" s="183"/>
      <c r="AC145" s="225">
        <v>6</v>
      </c>
      <c r="AD145" s="264" t="e">
        <f t="shared" si="66"/>
        <v>#N/A</v>
      </c>
      <c r="AE145" s="226" t="e">
        <f t="shared" si="66"/>
        <v>#N/A</v>
      </c>
      <c r="AF145" s="203" t="e">
        <f t="shared" si="67"/>
        <v>#N/A</v>
      </c>
      <c r="AG145" s="45" t="e">
        <f t="shared" si="67"/>
        <v>#N/A</v>
      </c>
      <c r="AH145" s="192" t="e">
        <f>G145</f>
        <v>#N/A</v>
      </c>
      <c r="AI145" s="235" t="e">
        <f t="shared" si="69"/>
        <v>#N/A</v>
      </c>
      <c r="AJ145" s="221" t="e">
        <f t="shared" si="70"/>
        <v>#N/A</v>
      </c>
      <c r="AK145" s="222" t="e">
        <f t="shared" si="71"/>
        <v>#N/A</v>
      </c>
      <c r="AL145" s="265" t="e">
        <f t="shared" si="60"/>
        <v>#N/A</v>
      </c>
      <c r="AM145" s="266" t="e">
        <f t="shared" si="72"/>
        <v>#N/A</v>
      </c>
      <c r="AN145" s="257" t="e">
        <f t="shared" si="73"/>
        <v>#N/A</v>
      </c>
      <c r="AO145" s="215" t="e">
        <f t="shared" si="73"/>
        <v>#N/A</v>
      </c>
      <c r="AP145" s="45" t="e">
        <f t="shared" si="74"/>
        <v>#N/A</v>
      </c>
      <c r="AQ145" s="45" t="e">
        <f t="shared" si="74"/>
        <v>#N/A</v>
      </c>
      <c r="AR145" s="233" t="e">
        <f t="shared" si="75"/>
        <v>#N/A</v>
      </c>
      <c r="AS145" s="259" t="e">
        <f t="shared" si="76"/>
        <v>#N/A</v>
      </c>
      <c r="AT145" s="202" t="e">
        <f t="shared" si="77"/>
        <v>#N/A</v>
      </c>
      <c r="AU145" s="260" t="e">
        <f t="shared" si="78"/>
        <v>#N/A</v>
      </c>
      <c r="AV145" s="185" t="e">
        <f t="shared" si="79"/>
        <v>#N/A</v>
      </c>
      <c r="AW145" s="267" t="e">
        <f t="shared" si="80"/>
        <v>#N/A</v>
      </c>
      <c r="AX145" s="192" t="e">
        <f t="shared" si="81"/>
        <v>#N/A</v>
      </c>
      <c r="AY145" s="268" t="e">
        <f t="shared" si="8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0.5" customHeight="1" hidden="1" thickBot="1">
      <c r="B146" s="45">
        <v>7</v>
      </c>
      <c r="C146" s="183"/>
      <c r="D146" s="183"/>
      <c r="E146" s="45" t="e">
        <f>AC108</f>
        <v>#N/A</v>
      </c>
      <c r="F146" s="45" t="e">
        <f>AE108</f>
        <v>#N/A</v>
      </c>
      <c r="G146" s="45" t="e">
        <f>AD108</f>
        <v>#N/A</v>
      </c>
      <c r="H146" s="233" t="e">
        <f t="shared" si="62"/>
        <v>#N/A</v>
      </c>
      <c r="I146" s="233" t="e">
        <f t="shared" si="63"/>
        <v>#N/A</v>
      </c>
      <c r="J146" s="201"/>
      <c r="K146" s="201"/>
      <c r="L146" s="201"/>
      <c r="M146" s="201"/>
      <c r="N146" s="45" t="e">
        <f>AC109</f>
        <v>#N/A</v>
      </c>
      <c r="O146" s="45" t="e">
        <f>AE109</f>
        <v>#N/A</v>
      </c>
      <c r="P146" s="45" t="e">
        <f>AD109</f>
        <v>#N/A</v>
      </c>
      <c r="Q146" s="214" t="e">
        <f t="shared" si="64"/>
        <v>#N/A</v>
      </c>
      <c r="R146" s="214" t="e">
        <f t="shared" si="65"/>
        <v>#N/A</v>
      </c>
      <c r="S146" s="201"/>
      <c r="T146" s="183"/>
      <c r="U146" s="183"/>
      <c r="V146" s="183"/>
      <c r="W146" s="183"/>
      <c r="X146" s="183"/>
      <c r="Y146" s="183"/>
      <c r="Z146" s="183"/>
      <c r="AA146" s="183"/>
      <c r="AB146" s="183"/>
      <c r="AC146" s="269">
        <v>7</v>
      </c>
      <c r="AD146" s="270" t="e">
        <f t="shared" si="66"/>
        <v>#N/A</v>
      </c>
      <c r="AE146" s="271" t="e">
        <f t="shared" si="66"/>
        <v>#N/A</v>
      </c>
      <c r="AF146" s="272" t="e">
        <f t="shared" si="67"/>
        <v>#N/A</v>
      </c>
      <c r="AG146" s="273" t="e">
        <f t="shared" si="67"/>
        <v>#N/A</v>
      </c>
      <c r="AH146" s="274" t="e">
        <f t="shared" si="68"/>
        <v>#N/A</v>
      </c>
      <c r="AI146" s="275" t="e">
        <f t="shared" si="69"/>
        <v>#N/A</v>
      </c>
      <c r="AJ146" s="276" t="e">
        <f t="shared" si="70"/>
        <v>#N/A</v>
      </c>
      <c r="AK146" s="277" t="e">
        <f t="shared" si="71"/>
        <v>#N/A</v>
      </c>
      <c r="AL146" s="278" t="e">
        <f t="shared" si="60"/>
        <v>#N/A</v>
      </c>
      <c r="AM146" s="279" t="e">
        <f t="shared" si="72"/>
        <v>#N/A</v>
      </c>
      <c r="AN146" s="280" t="e">
        <f t="shared" si="73"/>
        <v>#N/A</v>
      </c>
      <c r="AO146" s="281" t="e">
        <f t="shared" si="73"/>
        <v>#N/A</v>
      </c>
      <c r="AP146" s="273" t="e">
        <f t="shared" si="74"/>
        <v>#N/A</v>
      </c>
      <c r="AQ146" s="273" t="e">
        <f t="shared" si="74"/>
        <v>#N/A</v>
      </c>
      <c r="AR146" s="282" t="e">
        <f t="shared" si="75"/>
        <v>#N/A</v>
      </c>
      <c r="AS146" s="283" t="e">
        <f t="shared" si="76"/>
        <v>#N/A</v>
      </c>
      <c r="AT146" s="273" t="e">
        <f t="shared" si="77"/>
        <v>#N/A</v>
      </c>
      <c r="AU146" s="284" t="e">
        <f t="shared" si="78"/>
        <v>#N/A</v>
      </c>
      <c r="AV146" s="285" t="e">
        <f t="shared" si="79"/>
        <v>#N/A</v>
      </c>
      <c r="AW146" s="286" t="e">
        <f t="shared" si="80"/>
        <v>#N/A</v>
      </c>
      <c r="AX146" s="274" t="e">
        <f t="shared" si="81"/>
        <v>#N/A</v>
      </c>
      <c r="AY146" s="287" t="e">
        <f t="shared" si="8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0.5" customHeight="1" hidden="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t="shared" si="66"/>
        <v>#N/A</v>
      </c>
      <c r="AF147" s="272" t="e">
        <f t="shared" si="67"/>
        <v>#N/A</v>
      </c>
      <c r="AG147" s="273" t="e">
        <f t="shared" si="67"/>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t="shared" si="73"/>
        <v>#N/A</v>
      </c>
      <c r="AO147" s="281" t="e">
        <f t="shared" si="73"/>
        <v>#N/A</v>
      </c>
      <c r="AP147" s="273" t="e">
        <f t="shared" si="74"/>
        <v>#N/A</v>
      </c>
      <c r="AQ147" s="273" t="e">
        <f t="shared" si="74"/>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0.5" customHeight="1" hidden="1" thickBot="1" thickTop="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66"/>
        <v>#N/A</v>
      </c>
      <c r="AE148" s="271" t="e">
        <f t="shared" si="66"/>
        <v>#N/A</v>
      </c>
      <c r="AF148" s="272" t="e">
        <f t="shared" si="67"/>
        <v>#N/A</v>
      </c>
      <c r="AG148" s="273" t="e">
        <f t="shared" si="67"/>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73"/>
        <v>#N/A</v>
      </c>
      <c r="AO148" s="281" t="e">
        <f t="shared" si="73"/>
        <v>#N/A</v>
      </c>
      <c r="AP148" s="273" t="e">
        <f t="shared" si="74"/>
        <v>#N/A</v>
      </c>
      <c r="AQ148" s="273" t="e">
        <f t="shared" si="74"/>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0.5" customHeight="1" hidden="1" thickBot="1" thickTop="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66"/>
        <v>#N/A</v>
      </c>
      <c r="AE149" s="271" t="e">
        <f t="shared" si="66"/>
        <v>#N/A</v>
      </c>
      <c r="AF149" s="272" t="e">
        <f t="shared" si="67"/>
        <v>#N/A</v>
      </c>
      <c r="AG149" s="273" t="e">
        <f t="shared" si="67"/>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73"/>
        <v>#N/A</v>
      </c>
      <c r="AO149" s="281" t="e">
        <f t="shared" si="73"/>
        <v>#N/A</v>
      </c>
      <c r="AP149" s="273" t="e">
        <f t="shared" si="74"/>
        <v>#N/A</v>
      </c>
      <c r="AQ149" s="273" t="e">
        <f t="shared" si="74"/>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2" s="184" customFormat="1" ht="10.5" customHeight="1" hidden="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2" s="184" customFormat="1" ht="10.5" customHeight="1" hidden="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159</v>
      </c>
      <c r="AE151" s="45" t="s">
        <v>160</v>
      </c>
      <c r="AF151" s="45" t="s">
        <v>161</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2" s="184" customFormat="1" ht="10.5" customHeight="1" hidden="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2" s="184" customFormat="1" ht="10.5" customHeight="1" hidden="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2" s="184" customFormat="1" ht="10.5" customHeight="1" hidden="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2" ht="10.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J4:O4"/>
    <mergeCell ref="K10:K11"/>
    <mergeCell ref="Q72:AK72"/>
    <mergeCell ref="E1:AB1"/>
    <mergeCell ref="B3:E3"/>
    <mergeCell ref="F3:I3"/>
    <mergeCell ref="J3:O3"/>
    <mergeCell ref="P3:P9"/>
    <mergeCell ref="S3:AB3"/>
    <mergeCell ref="B4:E4"/>
    <mergeCell ref="F4:G4"/>
    <mergeCell ref="A10:A11"/>
    <mergeCell ref="B10:B11"/>
    <mergeCell ref="C10:C11"/>
    <mergeCell ref="D10:D11"/>
    <mergeCell ref="L10:L11"/>
    <mergeCell ref="B6:E6"/>
    <mergeCell ref="J6:L9"/>
    <mergeCell ref="B7:E7"/>
    <mergeCell ref="F7:I7"/>
    <mergeCell ref="S4:AB23"/>
    <mergeCell ref="P16:P17"/>
    <mergeCell ref="E9:H9"/>
    <mergeCell ref="O8:O9"/>
    <mergeCell ref="K12:K13"/>
    <mergeCell ref="O10:O11"/>
    <mergeCell ref="F6:H6"/>
    <mergeCell ref="N6:O7"/>
    <mergeCell ref="L16:L17"/>
    <mergeCell ref="M16:M17"/>
    <mergeCell ref="N16:N17"/>
    <mergeCell ref="O16:O17"/>
    <mergeCell ref="L12:L13"/>
    <mergeCell ref="M12:M13"/>
    <mergeCell ref="N12:N13"/>
    <mergeCell ref="O12:O13"/>
    <mergeCell ref="N14:N15"/>
    <mergeCell ref="O14:O15"/>
    <mergeCell ref="L14:L15"/>
    <mergeCell ref="M14:M15"/>
    <mergeCell ref="B8:D9"/>
    <mergeCell ref="AE4:AH4"/>
    <mergeCell ref="B5:E5"/>
    <mergeCell ref="F5:I5"/>
    <mergeCell ref="J5:O5"/>
    <mergeCell ref="P12:P13"/>
    <mergeCell ref="B12:B13"/>
    <mergeCell ref="C12:C13"/>
    <mergeCell ref="D12:D13"/>
    <mergeCell ref="E8:H8"/>
    <mergeCell ref="P14:P15"/>
    <mergeCell ref="P10:P11"/>
    <mergeCell ref="I8:I9"/>
    <mergeCell ref="N8:N9"/>
    <mergeCell ref="J10:J11"/>
    <mergeCell ref="I10:I11"/>
    <mergeCell ref="M10:M11"/>
    <mergeCell ref="I14:I15"/>
    <mergeCell ref="J14:J15"/>
    <mergeCell ref="N10:N11"/>
    <mergeCell ref="A14:A15"/>
    <mergeCell ref="B14:B15"/>
    <mergeCell ref="C14:C15"/>
    <mergeCell ref="D14:D15"/>
    <mergeCell ref="J12:J13"/>
    <mergeCell ref="K14:K15"/>
    <mergeCell ref="I12:I13"/>
    <mergeCell ref="A12:A13"/>
    <mergeCell ref="N18:N19"/>
    <mergeCell ref="O18:O19"/>
    <mergeCell ref="P18:P19"/>
    <mergeCell ref="A16:A17"/>
    <mergeCell ref="B16:B17"/>
    <mergeCell ref="C16:C17"/>
    <mergeCell ref="D16:D17"/>
    <mergeCell ref="I16:I17"/>
    <mergeCell ref="J16:J17"/>
    <mergeCell ref="K16:K17"/>
    <mergeCell ref="P20:P21"/>
    <mergeCell ref="A18:A19"/>
    <mergeCell ref="B18:B19"/>
    <mergeCell ref="C18:C19"/>
    <mergeCell ref="D18:D19"/>
    <mergeCell ref="I18:I19"/>
    <mergeCell ref="J18:J19"/>
    <mergeCell ref="K18:K19"/>
    <mergeCell ref="L18:L19"/>
    <mergeCell ref="M18:M19"/>
    <mergeCell ref="K22:K23"/>
    <mergeCell ref="L20:L21"/>
    <mergeCell ref="M20:M21"/>
    <mergeCell ref="N20:N21"/>
    <mergeCell ref="N22:N23"/>
    <mergeCell ref="O22:O23"/>
    <mergeCell ref="L22:L23"/>
    <mergeCell ref="M22:M23"/>
    <mergeCell ref="D26:D27"/>
    <mergeCell ref="M24:M25"/>
    <mergeCell ref="N24:N25"/>
    <mergeCell ref="O24:O25"/>
    <mergeCell ref="N26:N27"/>
    <mergeCell ref="O26:O27"/>
    <mergeCell ref="K24:K25"/>
    <mergeCell ref="L24:L25"/>
    <mergeCell ref="P22:P23"/>
    <mergeCell ref="A20:A21"/>
    <mergeCell ref="B20:B21"/>
    <mergeCell ref="C20:C21"/>
    <mergeCell ref="D20:D21"/>
    <mergeCell ref="I20:I21"/>
    <mergeCell ref="J20:J21"/>
    <mergeCell ref="K20:K21"/>
    <mergeCell ref="J22:J23"/>
    <mergeCell ref="O20:O21"/>
    <mergeCell ref="P26:P27"/>
    <mergeCell ref="I26:I27"/>
    <mergeCell ref="A22:A23"/>
    <mergeCell ref="B22:B23"/>
    <mergeCell ref="C22:C23"/>
    <mergeCell ref="D22:D23"/>
    <mergeCell ref="I22:I23"/>
    <mergeCell ref="A26:A27"/>
    <mergeCell ref="B26:B27"/>
    <mergeCell ref="C26:C27"/>
    <mergeCell ref="P24:P25"/>
    <mergeCell ref="S24:AB24"/>
    <mergeCell ref="S25:T25"/>
    <mergeCell ref="U25:W25"/>
    <mergeCell ref="X25:AA25"/>
    <mergeCell ref="AB25:AB30"/>
    <mergeCell ref="U26:W26"/>
    <mergeCell ref="Z28:AA28"/>
    <mergeCell ref="Z29:Z30"/>
    <mergeCell ref="AA29:AA30"/>
    <mergeCell ref="A24:A25"/>
    <mergeCell ref="B24:B25"/>
    <mergeCell ref="C24:C25"/>
    <mergeCell ref="D24:D25"/>
    <mergeCell ref="I24:I25"/>
    <mergeCell ref="J24:J25"/>
    <mergeCell ref="M30:M31"/>
    <mergeCell ref="J26:J27"/>
    <mergeCell ref="K26:K27"/>
    <mergeCell ref="L26:L27"/>
    <mergeCell ref="M26:M27"/>
    <mergeCell ref="L30:L31"/>
    <mergeCell ref="X26:AA26"/>
    <mergeCell ref="S27:T27"/>
    <mergeCell ref="U27:W27"/>
    <mergeCell ref="X27:AA27"/>
    <mergeCell ref="S26:T26"/>
    <mergeCell ref="Y28:Y30"/>
    <mergeCell ref="S29:S30"/>
    <mergeCell ref="T29:W29"/>
    <mergeCell ref="T30:W30"/>
    <mergeCell ref="S28:T28"/>
    <mergeCell ref="U28:W28"/>
    <mergeCell ref="J28:J29"/>
    <mergeCell ref="P28:P29"/>
    <mergeCell ref="K30:K31"/>
    <mergeCell ref="M28:M29"/>
    <mergeCell ref="N28:N29"/>
    <mergeCell ref="O28:O29"/>
    <mergeCell ref="L28:L29"/>
    <mergeCell ref="N30:N31"/>
    <mergeCell ref="O30:O31"/>
    <mergeCell ref="T31:W31"/>
    <mergeCell ref="P30:P31"/>
    <mergeCell ref="S31:S32"/>
    <mergeCell ref="A30:A31"/>
    <mergeCell ref="O32:O33"/>
    <mergeCell ref="AB31:AB32"/>
    <mergeCell ref="Y31:Y32"/>
    <mergeCell ref="Z31:Z32"/>
    <mergeCell ref="AA31:AA32"/>
    <mergeCell ref="X28:X30"/>
    <mergeCell ref="L32:L33"/>
    <mergeCell ref="M32:M33"/>
    <mergeCell ref="J32:J33"/>
    <mergeCell ref="A28:A29"/>
    <mergeCell ref="B28:B29"/>
    <mergeCell ref="C28:C29"/>
    <mergeCell ref="D28:D29"/>
    <mergeCell ref="I28:I29"/>
    <mergeCell ref="K28:K29"/>
    <mergeCell ref="A32:A33"/>
    <mergeCell ref="B32:B33"/>
    <mergeCell ref="C32:C33"/>
    <mergeCell ref="D32:D33"/>
    <mergeCell ref="I32:I33"/>
    <mergeCell ref="B30:B31"/>
    <mergeCell ref="K32:K33"/>
    <mergeCell ref="C30:C31"/>
    <mergeCell ref="D30:D31"/>
    <mergeCell ref="I30:I31"/>
    <mergeCell ref="J30:J31"/>
    <mergeCell ref="J34:J35"/>
    <mergeCell ref="K34:K35"/>
    <mergeCell ref="N34:N35"/>
    <mergeCell ref="O34:O35"/>
    <mergeCell ref="T32:W32"/>
    <mergeCell ref="S33:S34"/>
    <mergeCell ref="T33:W33"/>
    <mergeCell ref="P34:P35"/>
    <mergeCell ref="T34:W34"/>
    <mergeCell ref="S35:S36"/>
    <mergeCell ref="AB33:AB34"/>
    <mergeCell ref="A34:A35"/>
    <mergeCell ref="B34:B35"/>
    <mergeCell ref="C34:C35"/>
    <mergeCell ref="D34:D35"/>
    <mergeCell ref="I34:I35"/>
    <mergeCell ref="AB35:AB36"/>
    <mergeCell ref="A36:A37"/>
    <mergeCell ref="B36:B37"/>
    <mergeCell ref="C36:C37"/>
    <mergeCell ref="N32:N33"/>
    <mergeCell ref="X31:X32"/>
    <mergeCell ref="Z35:Z36"/>
    <mergeCell ref="AA35:AA36"/>
    <mergeCell ref="Z33:Z34"/>
    <mergeCell ref="AA33:AA34"/>
    <mergeCell ref="P32:P33"/>
    <mergeCell ref="T35:W35"/>
    <mergeCell ref="P36:P37"/>
    <mergeCell ref="T36:W36"/>
    <mergeCell ref="L34:L35"/>
    <mergeCell ref="M34:M35"/>
    <mergeCell ref="X33:X34"/>
    <mergeCell ref="Y33:Y34"/>
    <mergeCell ref="Y37:Y38"/>
    <mergeCell ref="N36:N37"/>
    <mergeCell ref="O36:O37"/>
    <mergeCell ref="X35:X36"/>
    <mergeCell ref="Y35:Y36"/>
    <mergeCell ref="X37:X38"/>
    <mergeCell ref="N38:N39"/>
    <mergeCell ref="O38:O39"/>
    <mergeCell ref="L38:L39"/>
    <mergeCell ref="M38:M39"/>
    <mergeCell ref="T38:W38"/>
    <mergeCell ref="L36:L37"/>
    <mergeCell ref="M36:M37"/>
    <mergeCell ref="P38:P39"/>
    <mergeCell ref="T39:W39"/>
    <mergeCell ref="A38:A39"/>
    <mergeCell ref="B38:B39"/>
    <mergeCell ref="C38:C39"/>
    <mergeCell ref="L40:L41"/>
    <mergeCell ref="S37:S38"/>
    <mergeCell ref="J36:J37"/>
    <mergeCell ref="K36:K37"/>
    <mergeCell ref="D36:D37"/>
    <mergeCell ref="I36:I37"/>
    <mergeCell ref="S39:S40"/>
    <mergeCell ref="P40:P41"/>
    <mergeCell ref="Z37:Z38"/>
    <mergeCell ref="AA37:AA38"/>
    <mergeCell ref="D38:D39"/>
    <mergeCell ref="I38:I39"/>
    <mergeCell ref="J38:J39"/>
    <mergeCell ref="K38:K39"/>
    <mergeCell ref="O40:O41"/>
    <mergeCell ref="K40:K41"/>
    <mergeCell ref="T37:W37"/>
    <mergeCell ref="L42:L43"/>
    <mergeCell ref="AB37:AB38"/>
    <mergeCell ref="Y39:Y40"/>
    <mergeCell ref="S41:S42"/>
    <mergeCell ref="T41:W41"/>
    <mergeCell ref="Z39:Z40"/>
    <mergeCell ref="AA39:AA40"/>
    <mergeCell ref="AB39:AB40"/>
    <mergeCell ref="X39:X40"/>
    <mergeCell ref="T40:W40"/>
    <mergeCell ref="J42:J43"/>
    <mergeCell ref="I44:I45"/>
    <mergeCell ref="J44:J45"/>
    <mergeCell ref="L44:L45"/>
    <mergeCell ref="M44:M45"/>
    <mergeCell ref="A42:A43"/>
    <mergeCell ref="B42:B43"/>
    <mergeCell ref="C42:C43"/>
    <mergeCell ref="D42:D43"/>
    <mergeCell ref="I42:I43"/>
    <mergeCell ref="N40:N41"/>
    <mergeCell ref="I40:I41"/>
    <mergeCell ref="J40:J41"/>
    <mergeCell ref="A40:A41"/>
    <mergeCell ref="B40:B41"/>
    <mergeCell ref="C40:C41"/>
    <mergeCell ref="M40:M41"/>
    <mergeCell ref="D40:D41"/>
    <mergeCell ref="A44:A45"/>
    <mergeCell ref="B44:B45"/>
    <mergeCell ref="C44:C45"/>
    <mergeCell ref="D44:D45"/>
    <mergeCell ref="O42:O43"/>
    <mergeCell ref="P42:P43"/>
    <mergeCell ref="K44:K45"/>
    <mergeCell ref="N42:N43"/>
    <mergeCell ref="K42:K43"/>
    <mergeCell ref="M42:M43"/>
    <mergeCell ref="S44:AB51"/>
    <mergeCell ref="X41:X42"/>
    <mergeCell ref="Y41:Y42"/>
    <mergeCell ref="Z41:Z42"/>
    <mergeCell ref="AA41:AA42"/>
    <mergeCell ref="AB41:AB42"/>
    <mergeCell ref="T42:W42"/>
    <mergeCell ref="A48:A49"/>
    <mergeCell ref="P48:P49"/>
    <mergeCell ref="M46:M47"/>
    <mergeCell ref="A46:A47"/>
    <mergeCell ref="B48:B49"/>
    <mergeCell ref="C48:C49"/>
    <mergeCell ref="D48:D49"/>
    <mergeCell ref="I48:I49"/>
    <mergeCell ref="B46:B47"/>
    <mergeCell ref="C46:C47"/>
    <mergeCell ref="J73:K73"/>
    <mergeCell ref="L48:L49"/>
    <mergeCell ref="M48:M49"/>
    <mergeCell ref="N48:N49"/>
    <mergeCell ref="O48:O49"/>
    <mergeCell ref="J46:J47"/>
    <mergeCell ref="K48:K49"/>
    <mergeCell ref="J48:J49"/>
    <mergeCell ref="K46:K47"/>
    <mergeCell ref="L46:L47"/>
    <mergeCell ref="B2:E2"/>
    <mergeCell ref="F2:G2"/>
    <mergeCell ref="N46:N47"/>
    <mergeCell ref="O46:O47"/>
    <mergeCell ref="P46:P47"/>
    <mergeCell ref="N44:N45"/>
    <mergeCell ref="O44:O45"/>
    <mergeCell ref="D46:D47"/>
    <mergeCell ref="I46:I47"/>
    <mergeCell ref="P44:P45"/>
  </mergeCells>
  <conditionalFormatting sqref="F7:I7">
    <cfRule type="expression" priority="4" dxfId="2" stopIfTrue="1">
      <formula>$I$6="（指）"</formula>
    </cfRule>
    <cfRule type="expression" priority="5" dxfId="12" stopIfTrue="1">
      <formula>$I$6="　"</formula>
    </cfRule>
    <cfRule type="expression" priority="6" dxfId="12" stopIfTrue="1">
      <formula>$I$6="（教）"</formula>
    </cfRule>
  </conditionalFormatting>
  <conditionalFormatting sqref="B7:E7">
    <cfRule type="expression" priority="1" dxfId="2" stopIfTrue="1">
      <formula>$I$6="（指）"</formula>
    </cfRule>
    <cfRule type="expression" priority="2" dxfId="0" stopIfTrue="1">
      <formula>$I$6="（教）"</formula>
    </cfRule>
    <cfRule type="expression" priority="3" dxfId="0" stopIfTrue="1">
      <formula>$I$6="　"</formula>
    </cfRule>
  </conditionalFormatting>
  <dataValidations count="7">
    <dataValidation type="textLength" allowBlank="1" showInputMessage="1" showErrorMessage="1" errorTitle="学校短縮名" error="１文字から3文字以内で、入力してください。&#10;" imeMode="on" sqref="J4:O4">
      <formula1>1</formula1>
      <formula2>3</formula2>
    </dataValidation>
    <dataValidation type="whole" allowBlank="1" showInputMessage="1" showErrorMessage="1" errorTitle="学年" error="１から３の数字を入力してください。" imeMode="disabled" sqref="I10:I49">
      <formula1>1</formula1>
      <formula2>3</formula2>
    </dataValidation>
    <dataValidation allowBlank="1" showInputMessage="1" showErrorMessage="1" imeMode="on" sqref="F4:G4 G5:I5 F5:F6"/>
    <dataValidation type="whole" allowBlank="1" showInputMessage="1" showErrorMessage="1" errorTitle="出場者数" error="8人または、8組しか出場することができません。" imeMode="disabled" sqref="N10:O49">
      <formula1>1</formula1>
      <formula2>8</formula2>
    </dataValidation>
    <dataValidation allowBlank="1" showInputMessage="1" showErrorMessage="1" imeMode="hiragana" sqref="E10:E49"/>
    <dataValidation type="list" allowBlank="1" showInputMessage="1" showErrorMessage="1" sqref="F2:G2">
      <formula1>"　,備前東,備前西,備南東,備南西,美作"</formula1>
    </dataValidation>
    <dataValidation type="list" allowBlank="1" showInputMessage="1" showErrorMessage="1" imeMode="on" sqref="I6">
      <formula1>"　,（教）,（指）"</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3" sqref="B3:V3"/>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86" t="s">
        <v>260</v>
      </c>
      <c r="C1" s="586"/>
      <c r="D1" s="586"/>
      <c r="E1" s="586"/>
      <c r="F1" s="586"/>
      <c r="G1" s="586"/>
      <c r="H1" s="586"/>
      <c r="I1" s="586"/>
      <c r="J1" s="586"/>
      <c r="K1" s="586"/>
      <c r="L1" s="586"/>
      <c r="M1" s="586"/>
      <c r="N1" s="586"/>
      <c r="O1" s="586"/>
      <c r="P1" s="586"/>
      <c r="Q1" s="586"/>
      <c r="R1" s="586"/>
      <c r="S1" s="586"/>
      <c r="T1" s="586"/>
      <c r="U1" s="586"/>
      <c r="V1" s="171"/>
      <c r="W1" s="171"/>
      <c r="X1" s="171"/>
      <c r="Y1" s="171"/>
    </row>
    <row r="2" ht="7.5" customHeight="1"/>
    <row r="3" spans="2:22" ht="22.5" customHeight="1">
      <c r="B3" s="615" t="s">
        <v>0</v>
      </c>
      <c r="C3" s="615"/>
      <c r="D3" s="615"/>
      <c r="E3" s="615"/>
      <c r="F3" s="615"/>
      <c r="G3" s="615"/>
      <c r="H3" s="615"/>
      <c r="I3" s="615"/>
      <c r="J3" s="615"/>
      <c r="K3" s="615"/>
      <c r="L3" s="615"/>
      <c r="M3" s="615"/>
      <c r="N3" s="615"/>
      <c r="O3" s="615"/>
      <c r="P3" s="615"/>
      <c r="Q3" s="615"/>
      <c r="R3" s="615"/>
      <c r="S3" s="615"/>
      <c r="T3" s="615"/>
      <c r="U3" s="615"/>
      <c r="V3" s="615"/>
    </row>
    <row r="4" ht="5.25" customHeight="1"/>
    <row r="5" spans="2:3" s="14" customFormat="1" ht="21" customHeight="1" thickBot="1">
      <c r="B5" s="288" t="s">
        <v>241</v>
      </c>
      <c r="C5" s="288"/>
    </row>
    <row r="6" spans="1:25" ht="21.75" customHeight="1" thickBot="1">
      <c r="A6" s="569" t="s">
        <v>205</v>
      </c>
      <c r="B6" s="570"/>
      <c r="C6" s="571" t="str">
        <f>IF('男子データ入力'!F2="","",'男子データ入力'!F2)</f>
        <v>　</v>
      </c>
      <c r="D6" s="572"/>
      <c r="E6" s="573"/>
      <c r="Y6" s="14"/>
    </row>
    <row r="7" spans="1:23" ht="24" customHeight="1" thickBot="1">
      <c r="A7" s="616" t="s">
        <v>1</v>
      </c>
      <c r="B7" s="617"/>
      <c r="C7" s="574">
        <f>IF('男子データ入力'!F4="","",'男子データ入力'!F4)</f>
      </c>
      <c r="D7" s="575"/>
      <c r="E7" s="575"/>
      <c r="F7" s="621" t="s">
        <v>75</v>
      </c>
      <c r="G7" s="621"/>
      <c r="H7" s="605" t="s">
        <v>43</v>
      </c>
      <c r="I7" s="607"/>
      <c r="J7" s="608" t="s">
        <v>7</v>
      </c>
      <c r="K7" s="15"/>
      <c r="L7" s="16"/>
      <c r="M7" s="618" t="s">
        <v>2</v>
      </c>
      <c r="N7" s="618"/>
      <c r="O7" s="618"/>
      <c r="P7" s="618"/>
      <c r="Q7" s="618"/>
      <c r="R7" s="618"/>
      <c r="S7" s="618"/>
      <c r="T7" s="618"/>
      <c r="U7" s="618"/>
      <c r="V7" s="17"/>
      <c r="W7" s="18"/>
    </row>
    <row r="8" spans="1:23" ht="24" customHeight="1">
      <c r="A8" s="619" t="s">
        <v>3</v>
      </c>
      <c r="B8" s="620"/>
      <c r="C8" s="622">
        <f>IF('男子データ入力'!F6="","",'男子データ入力'!F6)</f>
      </c>
      <c r="D8" s="623"/>
      <c r="E8" s="332" t="str">
        <f>IF('男子データ入力'!I6="","",'男子データ入力'!I6)</f>
        <v>　</v>
      </c>
      <c r="F8" s="591" t="s">
        <v>4</v>
      </c>
      <c r="G8" s="591" t="s">
        <v>5</v>
      </c>
      <c r="H8" s="611" t="s">
        <v>6</v>
      </c>
      <c r="I8" s="612"/>
      <c r="J8" s="609"/>
      <c r="K8" s="15"/>
      <c r="L8" s="18"/>
      <c r="M8" s="604" t="s">
        <v>26</v>
      </c>
      <c r="N8" s="604"/>
      <c r="O8" s="604"/>
      <c r="P8" s="604"/>
      <c r="Q8" s="604"/>
      <c r="R8" s="604"/>
      <c r="S8" s="604"/>
      <c r="T8" s="604"/>
      <c r="U8" s="604"/>
      <c r="W8" s="18"/>
    </row>
    <row r="9" spans="1:23" ht="24" customHeight="1">
      <c r="A9" s="624" t="s">
        <v>246</v>
      </c>
      <c r="B9" s="625"/>
      <c r="C9" s="613">
        <f>IF('男子データ入力'!F7="","",'男子データ入力'!F7)</f>
      </c>
      <c r="D9" s="626"/>
      <c r="E9" s="627"/>
      <c r="F9" s="592"/>
      <c r="G9" s="592"/>
      <c r="H9" s="613"/>
      <c r="I9" s="614"/>
      <c r="J9" s="609"/>
      <c r="K9" s="15"/>
      <c r="L9" s="18"/>
      <c r="M9" s="604"/>
      <c r="N9" s="604"/>
      <c r="O9" s="604"/>
      <c r="P9" s="604"/>
      <c r="Q9" s="604"/>
      <c r="R9" s="604"/>
      <c r="S9" s="604"/>
      <c r="T9" s="604"/>
      <c r="U9" s="604"/>
      <c r="W9" s="18"/>
    </row>
    <row r="10" spans="1:23" ht="24" customHeight="1" thickBot="1">
      <c r="A10" s="19" t="s">
        <v>8</v>
      </c>
      <c r="B10" s="588" t="s">
        <v>9</v>
      </c>
      <c r="C10" s="589"/>
      <c r="D10" s="589"/>
      <c r="E10" s="589"/>
      <c r="F10" s="593"/>
      <c r="G10" s="593"/>
      <c r="H10" s="20" t="s">
        <v>10</v>
      </c>
      <c r="I10" s="20" t="s">
        <v>11</v>
      </c>
      <c r="J10" s="610"/>
      <c r="K10" s="15"/>
      <c r="L10" s="18"/>
      <c r="M10" s="604"/>
      <c r="N10" s="604"/>
      <c r="O10" s="604"/>
      <c r="P10" s="604"/>
      <c r="Q10" s="604"/>
      <c r="R10" s="604"/>
      <c r="S10" s="604"/>
      <c r="T10" s="604"/>
      <c r="U10" s="604"/>
      <c r="W10" s="18"/>
    </row>
    <row r="11" spans="1:23" ht="24" customHeight="1">
      <c r="A11" s="21">
        <f>'男子データ入力'!B10</f>
        <v>1</v>
      </c>
      <c r="B11" s="590">
        <f>IF('男子データ入力'!E11="","",'男子データ入力'!E11)</f>
      </c>
      <c r="C11" s="590"/>
      <c r="D11" s="590"/>
      <c r="E11" s="590"/>
      <c r="F11" s="22">
        <f>IF('男子データ入力'!I10="","",'男子データ入力'!I10)</f>
      </c>
      <c r="G11" s="22">
        <f>IF('男子データ入力'!L10="","",'男子データ入力'!L10)</f>
      </c>
      <c r="H11" s="22">
        <f>IF('男子データ入力'!O74=0,"",'男子データ入力'!O74)</f>
      </c>
      <c r="I11" s="22">
        <f>IF('男子データ入力'!Q74=0,"",'男子データ入力'!Q74)</f>
      </c>
      <c r="J11" s="23">
        <f>IF('男子データ入力'!P10="","",'男子データ入力'!P10)</f>
      </c>
      <c r="K11" s="15"/>
      <c r="L11" s="18"/>
      <c r="M11" s="604"/>
      <c r="N11" s="604"/>
      <c r="O11" s="604"/>
      <c r="P11" s="604"/>
      <c r="Q11" s="604"/>
      <c r="R11" s="604"/>
      <c r="S11" s="604"/>
      <c r="T11" s="604"/>
      <c r="U11" s="604"/>
      <c r="W11" s="18"/>
    </row>
    <row r="12" spans="1:23" ht="24" customHeight="1">
      <c r="A12" s="24">
        <f>'男子データ入力'!B12</f>
        <v>2</v>
      </c>
      <c r="B12" s="577">
        <f>IF('男子データ入力'!E13="","",'男子データ入力'!E13)</f>
      </c>
      <c r="C12" s="578"/>
      <c r="D12" s="578"/>
      <c r="E12" s="579"/>
      <c r="F12" s="25">
        <f>IF('男子データ入力'!I12="","",'男子データ入力'!I12)</f>
      </c>
      <c r="G12" s="25">
        <f>IF('男子データ入力'!L12="","",'男子データ入力'!L12)</f>
      </c>
      <c r="H12" s="25">
        <f>IF('男子データ入力'!O75=0,"",'男子データ入力'!O75)</f>
      </c>
      <c r="I12" s="25">
        <f>IF('男子データ入力'!Q75=0,"",'男子データ入力'!Q75)</f>
      </c>
      <c r="J12" s="26">
        <f>IF('男子データ入力'!P12="","",'男子データ入力'!P12)</f>
      </c>
      <c r="K12" s="15"/>
      <c r="L12" s="18"/>
      <c r="M12" s="604"/>
      <c r="N12" s="604"/>
      <c r="O12" s="604"/>
      <c r="P12" s="604"/>
      <c r="Q12" s="604"/>
      <c r="R12" s="604"/>
      <c r="S12" s="604"/>
      <c r="T12" s="604"/>
      <c r="U12" s="604"/>
      <c r="W12" s="18"/>
    </row>
    <row r="13" spans="1:23" ht="24" customHeight="1">
      <c r="A13" s="24">
        <f>'男子データ入力'!B14</f>
        <v>3</v>
      </c>
      <c r="B13" s="577">
        <f>IF('男子データ入力'!E15="","",'男子データ入力'!E15)</f>
      </c>
      <c r="C13" s="578"/>
      <c r="D13" s="578"/>
      <c r="E13" s="579"/>
      <c r="F13" s="25">
        <f>IF('男子データ入力'!I14="","",'男子データ入力'!I14)</f>
      </c>
      <c r="G13" s="25">
        <f>IF('男子データ入力'!L14="","",'男子データ入力'!L14)</f>
      </c>
      <c r="H13" s="25">
        <f>IF('男子データ入力'!O76=0,"",'男子データ入力'!O76)</f>
      </c>
      <c r="I13" s="25">
        <f>IF('男子データ入力'!Q76=0,"",'男子データ入力'!Q76)</f>
      </c>
      <c r="J13" s="26">
        <f>IF('男子データ入力'!P14="","",'男子データ入力'!P14)</f>
      </c>
      <c r="K13" s="15"/>
      <c r="L13" s="18"/>
      <c r="M13" s="604"/>
      <c r="N13" s="604"/>
      <c r="O13" s="604"/>
      <c r="P13" s="604"/>
      <c r="Q13" s="604"/>
      <c r="R13" s="604"/>
      <c r="S13" s="604"/>
      <c r="T13" s="604"/>
      <c r="U13" s="604"/>
      <c r="W13" s="18"/>
    </row>
    <row r="14" spans="1:23" ht="24" customHeight="1">
      <c r="A14" s="24">
        <f>'男子データ入力'!B16</f>
        <v>4</v>
      </c>
      <c r="B14" s="577">
        <f>IF('男子データ入力'!E17="","",'男子データ入力'!E17)</f>
      </c>
      <c r="C14" s="578"/>
      <c r="D14" s="578"/>
      <c r="E14" s="579"/>
      <c r="F14" s="25">
        <f>IF('男子データ入力'!I16="","",'男子データ入力'!I16)</f>
      </c>
      <c r="G14" s="25">
        <f>IF('男子データ入力'!L16="","",'男子データ入力'!L16)</f>
      </c>
      <c r="H14" s="25">
        <f>IF('男子データ入力'!O77=0,"",'男子データ入力'!O77)</f>
      </c>
      <c r="I14" s="25">
        <f>IF('男子データ入力'!Q77=0,"",'男子データ入力'!Q77)</f>
      </c>
      <c r="J14" s="26">
        <f>IF('男子データ入力'!P16="","",'男子データ入力'!P16)</f>
      </c>
      <c r="K14" s="15"/>
      <c r="L14" s="18"/>
      <c r="M14" s="604"/>
      <c r="N14" s="604"/>
      <c r="O14" s="604"/>
      <c r="P14" s="604"/>
      <c r="Q14" s="604"/>
      <c r="R14" s="604"/>
      <c r="S14" s="604"/>
      <c r="T14" s="604"/>
      <c r="U14" s="604"/>
      <c r="W14" s="18"/>
    </row>
    <row r="15" spans="1:23" ht="24" customHeight="1">
      <c r="A15" s="24">
        <f>'男子データ入力'!B18</f>
        <v>5</v>
      </c>
      <c r="B15" s="577">
        <f>IF('男子データ入力'!E19="","",'男子データ入力'!E19)</f>
      </c>
      <c r="C15" s="578"/>
      <c r="D15" s="578"/>
      <c r="E15" s="579"/>
      <c r="F15" s="25">
        <f>IF('男子データ入力'!I18="","",'男子データ入力'!I18)</f>
      </c>
      <c r="G15" s="25">
        <f>IF('男子データ入力'!L18="","",'男子データ入力'!L18)</f>
      </c>
      <c r="H15" s="25">
        <f>IF('男子データ入力'!O78=0,"",'男子データ入力'!O78)</f>
      </c>
      <c r="I15" s="25">
        <f>IF('男子データ入力'!Q78=0,"",'男子データ入力'!Q78)</f>
      </c>
      <c r="J15" s="26">
        <f>IF('男子データ入力'!P18="","",'男子データ入力'!P18)</f>
      </c>
      <c r="K15" s="15"/>
      <c r="L15" s="18"/>
      <c r="M15" s="604"/>
      <c r="N15" s="604"/>
      <c r="O15" s="604"/>
      <c r="P15" s="604"/>
      <c r="Q15" s="604"/>
      <c r="R15" s="604"/>
      <c r="S15" s="604"/>
      <c r="T15" s="604"/>
      <c r="U15" s="604"/>
      <c r="W15" s="18"/>
    </row>
    <row r="16" spans="1:23" ht="24" customHeight="1" thickBot="1">
      <c r="A16" s="24">
        <f>'男子データ入力'!B20</f>
        <v>6</v>
      </c>
      <c r="B16" s="577">
        <f>IF('男子データ入力'!E21="","",'男子データ入力'!E21)</f>
      </c>
      <c r="C16" s="578"/>
      <c r="D16" s="578"/>
      <c r="E16" s="579"/>
      <c r="F16" s="25">
        <f>IF('男子データ入力'!I20="","",'男子データ入力'!I20)</f>
      </c>
      <c r="G16" s="25">
        <f>IF('男子データ入力'!L20="","",'男子データ入力'!L20)</f>
      </c>
      <c r="H16" s="25">
        <f>IF('男子データ入力'!O79=0,"",'男子データ入力'!O79)</f>
      </c>
      <c r="I16" s="25">
        <f>IF('男子データ入力'!Q79=0,"",'男子データ入力'!Q79)</f>
      </c>
      <c r="J16" s="26">
        <f>IF('男子データ入力'!P20="","",'男子データ入力'!P20)</f>
      </c>
      <c r="K16" s="15"/>
      <c r="L16" s="18"/>
      <c r="M16" s="587" t="s">
        <v>12</v>
      </c>
      <c r="N16" s="587"/>
      <c r="O16" s="587"/>
      <c r="P16" s="587"/>
      <c r="Q16" s="587"/>
      <c r="R16" s="587"/>
      <c r="S16" s="587"/>
      <c r="T16" s="587"/>
      <c r="U16" s="587"/>
      <c r="W16" s="18"/>
    </row>
    <row r="17" spans="1:23" ht="24" customHeight="1" thickBot="1">
      <c r="A17" s="24">
        <f>'男子データ入力'!B22</f>
        <v>7</v>
      </c>
      <c r="B17" s="577">
        <f>IF('男子データ入力'!E23="","",'男子データ入力'!E23)</f>
      </c>
      <c r="C17" s="578"/>
      <c r="D17" s="578"/>
      <c r="E17" s="579"/>
      <c r="F17" s="25">
        <f>IF('男子データ入力'!I22="","",'男子データ入力'!I22)</f>
      </c>
      <c r="G17" s="25">
        <f>IF('男子データ入力'!L22="","",'男子データ入力'!L22)</f>
      </c>
      <c r="H17" s="25">
        <f>IF('男子データ入力'!O80=0,"",'男子データ入力'!O80)</f>
      </c>
      <c r="I17" s="25">
        <f>IF('男子データ入力'!Q80=0,"",'男子データ入力'!Q80)</f>
      </c>
      <c r="J17" s="26">
        <f>IF('男子データ入力'!P22="","",'男子データ入力'!P22)</f>
      </c>
      <c r="K17" s="15"/>
      <c r="L17" s="18"/>
      <c r="M17" s="605" t="s">
        <v>1</v>
      </c>
      <c r="N17" s="606"/>
      <c r="O17" s="602" t="s">
        <v>254</v>
      </c>
      <c r="P17" s="603"/>
      <c r="Q17" s="603"/>
      <c r="R17" s="603"/>
      <c r="S17" s="605" t="s">
        <v>27</v>
      </c>
      <c r="T17" s="607"/>
      <c r="U17" s="608" t="s">
        <v>7</v>
      </c>
      <c r="V17" s="27"/>
      <c r="W17" s="18"/>
    </row>
    <row r="18" spans="1:23" ht="24" customHeight="1">
      <c r="A18" s="24">
        <f>'男子データ入力'!B24</f>
        <v>8</v>
      </c>
      <c r="B18" s="577">
        <f>IF('男子データ入力'!E25="","",'男子データ入力'!E25)</f>
      </c>
      <c r="C18" s="578"/>
      <c r="D18" s="578"/>
      <c r="E18" s="579"/>
      <c r="F18" s="25">
        <f>IF('男子データ入力'!I24="","",'男子データ入力'!I24)</f>
      </c>
      <c r="G18" s="25">
        <f>IF('男子データ入力'!L24="","",'男子データ入力'!L24)</f>
      </c>
      <c r="H18" s="25">
        <f>IF('男子データ入力'!O81=0,"",'男子データ入力'!O81)</f>
      </c>
      <c r="I18" s="25">
        <f>IF('男子データ入力'!Q81=0,"",'男子データ入力'!Q81)</f>
      </c>
      <c r="J18" s="26">
        <f>IF('男子データ入力'!P24="","",'男子データ入力'!P24)</f>
      </c>
      <c r="K18" s="15"/>
      <c r="L18" s="18"/>
      <c r="M18" s="594" t="s">
        <v>3</v>
      </c>
      <c r="N18" s="583"/>
      <c r="O18" s="582" t="s">
        <v>14</v>
      </c>
      <c r="P18" s="583"/>
      <c r="Q18" s="592" t="s">
        <v>4</v>
      </c>
      <c r="R18" s="592" t="s">
        <v>5</v>
      </c>
      <c r="S18" s="582" t="s">
        <v>6</v>
      </c>
      <c r="T18" s="583"/>
      <c r="U18" s="609"/>
      <c r="V18" s="27"/>
      <c r="W18" s="18"/>
    </row>
    <row r="19" spans="1:23" ht="24" customHeight="1" thickBot="1">
      <c r="A19" s="24">
        <f>'男子データ入力'!B26</f>
        <v>9</v>
      </c>
      <c r="B19" s="577">
        <f>IF('男子データ入力'!E27="","",'男子データ入力'!E27)</f>
      </c>
      <c r="C19" s="578"/>
      <c r="D19" s="578"/>
      <c r="E19" s="579"/>
      <c r="F19" s="25">
        <f>IF('男子データ入力'!I26="","",'男子データ入力'!I26)</f>
      </c>
      <c r="G19" s="25">
        <f>IF('男子データ入力'!L26="","",'男子データ入力'!L26)</f>
      </c>
      <c r="H19" s="25">
        <f>IF('男子データ入力'!O82=0,"",'男子データ入力'!O82)</f>
      </c>
      <c r="I19" s="25">
        <f>IF('男子データ入力'!Q82=0,"",'男子データ入力'!Q82)</f>
      </c>
      <c r="J19" s="26">
        <f>IF('男子データ入力'!P26="","",'男子データ入力'!P26)</f>
      </c>
      <c r="K19" s="15"/>
      <c r="L19" s="18"/>
      <c r="M19" s="19" t="s">
        <v>8</v>
      </c>
      <c r="N19" s="595" t="s">
        <v>15</v>
      </c>
      <c r="O19" s="596"/>
      <c r="P19" s="596"/>
      <c r="Q19" s="593"/>
      <c r="R19" s="593"/>
      <c r="S19" s="20" t="s">
        <v>10</v>
      </c>
      <c r="T19" s="20" t="s">
        <v>11</v>
      </c>
      <c r="U19" s="610"/>
      <c r="V19" s="27"/>
      <c r="W19" s="18"/>
    </row>
    <row r="20" spans="1:23" ht="24" customHeight="1">
      <c r="A20" s="24">
        <f>'男子データ入力'!B28</f>
        <v>10</v>
      </c>
      <c r="B20" s="577">
        <f>IF('男子データ入力'!E29="","",'男子データ入力'!E29)</f>
      </c>
      <c r="C20" s="578"/>
      <c r="D20" s="578"/>
      <c r="E20" s="579"/>
      <c r="F20" s="25">
        <f>IF('男子データ入力'!I28="","",'男子データ入力'!I28)</f>
      </c>
      <c r="G20" s="25">
        <f>IF('男子データ入力'!L28="","",'男子データ入力'!L28)</f>
      </c>
      <c r="H20" s="25">
        <f>IF('男子データ入力'!O83=0,"",'男子データ入力'!O83)</f>
      </c>
      <c r="I20" s="25">
        <f>IF('男子データ入力'!Q83=0,"",'男子データ入力'!Q83)</f>
      </c>
      <c r="J20" s="26">
        <f>IF('男子データ入力'!P28="","",'男子データ入力'!P28)</f>
      </c>
      <c r="K20" s="15"/>
      <c r="L20" s="18"/>
      <c r="M20" s="28" t="s">
        <v>16</v>
      </c>
      <c r="N20" s="582" t="s">
        <v>190</v>
      </c>
      <c r="O20" s="583"/>
      <c r="P20" s="583"/>
      <c r="Q20" s="22">
        <v>3</v>
      </c>
      <c r="R20" s="22" t="s">
        <v>17</v>
      </c>
      <c r="S20" s="22" t="s">
        <v>16</v>
      </c>
      <c r="T20" s="22"/>
      <c r="U20" s="29"/>
      <c r="V20" s="27"/>
      <c r="W20" s="18"/>
    </row>
    <row r="21" spans="1:23" ht="24" customHeight="1">
      <c r="A21" s="24">
        <f>'男子データ入力'!B30</f>
        <v>11</v>
      </c>
      <c r="B21" s="577">
        <f>IF('男子データ入力'!E31="","",'男子データ入力'!E31)</f>
      </c>
      <c r="C21" s="578"/>
      <c r="D21" s="578"/>
      <c r="E21" s="579"/>
      <c r="F21" s="25">
        <f>IF('男子データ入力'!I30="","",'男子データ入力'!I30)</f>
      </c>
      <c r="G21" s="25">
        <f>IF('男子データ入力'!L30="","",'男子データ入力'!L30)</f>
      </c>
      <c r="H21" s="25">
        <f>IF('男子データ入力'!O84=0,"",'男子データ入力'!O84)</f>
      </c>
      <c r="I21" s="25">
        <f>IF('男子データ入力'!Q84=0,"",'男子データ入力'!Q84)</f>
      </c>
      <c r="J21" s="26">
        <f>IF('男子データ入力'!P30="","",'男子データ入力'!P30)</f>
      </c>
      <c r="K21" s="15"/>
      <c r="L21" s="18"/>
      <c r="M21" s="30">
        <v>2</v>
      </c>
      <c r="N21" s="584" t="s">
        <v>18</v>
      </c>
      <c r="O21" s="585"/>
      <c r="P21" s="585"/>
      <c r="Q21" s="31">
        <v>3</v>
      </c>
      <c r="R21" s="31" t="s">
        <v>17</v>
      </c>
      <c r="S21" s="31"/>
      <c r="T21" s="31" t="s">
        <v>16</v>
      </c>
      <c r="U21" s="32"/>
      <c r="V21" s="27"/>
      <c r="W21" s="18"/>
    </row>
    <row r="22" spans="1:23" ht="24" customHeight="1">
      <c r="A22" s="33">
        <f>'男子データ入力'!B32</f>
        <v>12</v>
      </c>
      <c r="B22" s="577">
        <f>IF('男子データ入力'!E33="","",'男子データ入力'!E33)</f>
      </c>
      <c r="C22" s="578"/>
      <c r="D22" s="578"/>
      <c r="E22" s="579"/>
      <c r="F22" s="25">
        <f>IF('男子データ入力'!I32="","",'男子データ入力'!I32)</f>
      </c>
      <c r="G22" s="25">
        <f>IF('男子データ入力'!L32="","",'男子データ入力'!L32)</f>
      </c>
      <c r="H22" s="25">
        <f>IF('男子データ入力'!O85=0,"",'男子データ入力'!O85)</f>
      </c>
      <c r="I22" s="25">
        <f>IF('男子データ入力'!Q85=0,"",'男子データ入力'!Q85)</f>
      </c>
      <c r="J22" s="26">
        <f>IF('男子データ入力'!P32="","",'男子データ入力'!P32)</f>
      </c>
      <c r="K22" s="15"/>
      <c r="L22" s="18"/>
      <c r="M22" s="30">
        <v>3</v>
      </c>
      <c r="N22" s="584" t="s">
        <v>19</v>
      </c>
      <c r="O22" s="585"/>
      <c r="P22" s="585"/>
      <c r="Q22" s="31">
        <v>3</v>
      </c>
      <c r="R22" s="31" t="s">
        <v>17</v>
      </c>
      <c r="S22" s="31"/>
      <c r="T22" s="31" t="s">
        <v>16</v>
      </c>
      <c r="U22" s="32"/>
      <c r="V22" s="27"/>
      <c r="W22" s="18"/>
    </row>
    <row r="23" spans="1:23" ht="24" customHeight="1">
      <c r="A23" s="33">
        <f>'男子データ入力'!B34</f>
        <v>13</v>
      </c>
      <c r="B23" s="577">
        <f>IF('男子データ入力'!E35="","",'男子データ入力'!E35)</f>
      </c>
      <c r="C23" s="578"/>
      <c r="D23" s="578"/>
      <c r="E23" s="579"/>
      <c r="F23" s="25">
        <f>IF('男子データ入力'!I34="","",'男子データ入力'!I34)</f>
      </c>
      <c r="G23" s="25">
        <f>IF('男子データ入力'!L34="","",'男子データ入力'!L34)</f>
      </c>
      <c r="H23" s="25">
        <f>IF('男子データ入力'!O86=0,"",'男子データ入力'!O86)</f>
      </c>
      <c r="I23" s="25">
        <f>IF('男子データ入力'!Q86=0,"",'男子データ入力'!Q86)</f>
      </c>
      <c r="J23" s="26">
        <f>IF('男子データ入力'!P34="","",'男子データ入力'!P34)</f>
      </c>
      <c r="K23" s="15"/>
      <c r="L23" s="18"/>
      <c r="M23" s="30">
        <v>4</v>
      </c>
      <c r="N23" s="584" t="s">
        <v>20</v>
      </c>
      <c r="O23" s="585"/>
      <c r="P23" s="585"/>
      <c r="Q23" s="31">
        <v>2</v>
      </c>
      <c r="R23" s="31" t="s">
        <v>17</v>
      </c>
      <c r="S23" s="31"/>
      <c r="T23" s="31" t="s">
        <v>21</v>
      </c>
      <c r="U23" s="32"/>
      <c r="V23" s="27"/>
      <c r="W23" s="18"/>
    </row>
    <row r="24" spans="1:23" ht="24" customHeight="1">
      <c r="A24" s="33">
        <f>'男子データ入力'!B36</f>
        <v>14</v>
      </c>
      <c r="B24" s="577">
        <f>IF('男子データ入力'!E37="","",'男子データ入力'!E37)</f>
      </c>
      <c r="C24" s="578"/>
      <c r="D24" s="578"/>
      <c r="E24" s="579"/>
      <c r="F24" s="25">
        <f>IF('男子データ入力'!I36="","",'男子データ入力'!I36)</f>
      </c>
      <c r="G24" s="25">
        <f>IF('男子データ入力'!L36="","",'男子データ入力'!L36)</f>
      </c>
      <c r="H24" s="25">
        <f>IF('男子データ入力'!O87=0,"",'男子データ入力'!O87)</f>
      </c>
      <c r="I24" s="25">
        <f>IF('男子データ入力'!Q87=0,"",'男子データ入力'!Q87)</f>
      </c>
      <c r="J24" s="26">
        <f>IF('男子データ入力'!P36="","",'男子データ入力'!P36)</f>
      </c>
      <c r="K24" s="15"/>
      <c r="L24" s="18"/>
      <c r="M24" s="30">
        <v>5</v>
      </c>
      <c r="N24" s="584" t="s">
        <v>22</v>
      </c>
      <c r="O24" s="585"/>
      <c r="P24" s="585"/>
      <c r="Q24" s="31">
        <v>2</v>
      </c>
      <c r="R24" s="31" t="s">
        <v>17</v>
      </c>
      <c r="S24" s="31"/>
      <c r="T24" s="31" t="s">
        <v>21</v>
      </c>
      <c r="U24" s="32"/>
      <c r="V24" s="27"/>
      <c r="W24" s="18"/>
    </row>
    <row r="25" spans="1:23" ht="24" customHeight="1">
      <c r="A25" s="33">
        <f>'男子データ入力'!B38</f>
        <v>15</v>
      </c>
      <c r="B25" s="577">
        <f>IF('男子データ入力'!E39="","",'男子データ入力'!E39)</f>
      </c>
      <c r="C25" s="578"/>
      <c r="D25" s="578"/>
      <c r="E25" s="579"/>
      <c r="F25" s="25">
        <f>IF('男子データ入力'!I38="","",'男子データ入力'!I38)</f>
      </c>
      <c r="G25" s="25">
        <f>IF('男子データ入力'!L38="","",'男子データ入力'!L38)</f>
      </c>
      <c r="H25" s="25">
        <f>IF('男子データ入力'!O88=0,"",'男子データ入力'!O88)</f>
      </c>
      <c r="I25" s="25">
        <f>IF('男子データ入力'!Q88=0,"",'男子データ入力'!Q88)</f>
      </c>
      <c r="J25" s="26">
        <f>IF('男子データ入力'!P38="","",'男子データ入力'!P38)</f>
      </c>
      <c r="K25" s="15"/>
      <c r="L25" s="18"/>
      <c r="M25" s="30">
        <v>6</v>
      </c>
      <c r="N25" s="584" t="s">
        <v>23</v>
      </c>
      <c r="O25" s="585"/>
      <c r="P25" s="585"/>
      <c r="Q25" s="31">
        <v>2</v>
      </c>
      <c r="R25" s="31" t="s">
        <v>17</v>
      </c>
      <c r="S25" s="31" t="s">
        <v>21</v>
      </c>
      <c r="T25" s="31"/>
      <c r="U25" s="32"/>
      <c r="V25" s="27"/>
      <c r="W25" s="18"/>
    </row>
    <row r="26" spans="1:23" ht="24" customHeight="1">
      <c r="A26" s="33">
        <f>'男子データ入力'!B40</f>
        <v>16</v>
      </c>
      <c r="B26" s="577">
        <f>IF('男子データ入力'!E41="","",'男子データ入力'!E41)</f>
      </c>
      <c r="C26" s="578"/>
      <c r="D26" s="578"/>
      <c r="E26" s="579"/>
      <c r="F26" s="25">
        <f>IF('男子データ入力'!I40="","",'男子データ入力'!I40)</f>
      </c>
      <c r="G26" s="25">
        <f>IF('男子データ入力'!L40="","",'男子データ入力'!L40)</f>
      </c>
      <c r="H26" s="25">
        <f>IF('男子データ入力'!O89=0,"",'男子データ入力'!O89)</f>
      </c>
      <c r="I26" s="25">
        <f>IF('男子データ入力'!Q89=0,"",'男子データ入力'!Q89)</f>
      </c>
      <c r="J26" s="26">
        <f>IF('男子データ入力'!P40="","",'男子データ入力'!P40)</f>
      </c>
      <c r="K26" s="15"/>
      <c r="L26" s="18"/>
      <c r="W26" s="18"/>
    </row>
    <row r="27" spans="1:23" ht="24" customHeight="1">
      <c r="A27" s="33">
        <f>'男子データ入力'!B42</f>
        <v>17</v>
      </c>
      <c r="B27" s="577">
        <f>IF('男子データ入力'!E43="","",'男子データ入力'!E43)</f>
      </c>
      <c r="C27" s="578"/>
      <c r="D27" s="578"/>
      <c r="E27" s="579"/>
      <c r="F27" s="25">
        <f>IF('男子データ入力'!I42="","",'男子データ入力'!I42)</f>
      </c>
      <c r="G27" s="25">
        <f>IF('男子データ入力'!L42="","",'男子データ入力'!L42)</f>
      </c>
      <c r="H27" s="25">
        <f>IF('男子データ入力'!O90=0,"",'男子データ入力'!O90)</f>
      </c>
      <c r="I27" s="25">
        <f>IF('男子データ入力'!Q90=0,"",'男子データ入力'!Q90)</f>
      </c>
      <c r="J27" s="26">
        <f>IF('男子データ入力'!P42="","",'男子データ入力'!P42)</f>
      </c>
      <c r="K27" s="15"/>
      <c r="L27" s="18"/>
      <c r="W27" s="18"/>
    </row>
    <row r="28" spans="1:23" ht="24" customHeight="1">
      <c r="A28" s="33">
        <f>'男子データ入力'!B44</f>
        <v>18</v>
      </c>
      <c r="B28" s="577">
        <f>IF('男子データ入力'!E45="","",'男子データ入力'!E45)</f>
      </c>
      <c r="C28" s="578"/>
      <c r="D28" s="578"/>
      <c r="E28" s="579"/>
      <c r="F28" s="25">
        <f>IF('男子データ入力'!I44="","",'男子データ入力'!I44)</f>
      </c>
      <c r="G28" s="25">
        <f>IF('男子データ入力'!L44="","",'男子データ入力'!L44)</f>
      </c>
      <c r="H28" s="25">
        <f>IF('男子データ入力'!O91=0,"",'男子データ入力'!O91)</f>
      </c>
      <c r="I28" s="25">
        <f>IF('男子データ入力'!Q91=0,"",'男子データ入力'!Q91)</f>
      </c>
      <c r="J28" s="26">
        <f>IF('男子データ入力'!P44="","",'男子データ入力'!P44)</f>
      </c>
      <c r="K28" s="15"/>
      <c r="L28" s="18"/>
      <c r="W28" s="18"/>
    </row>
    <row r="29" spans="1:23" ht="24" customHeight="1">
      <c r="A29" s="33">
        <f>'男子データ入力'!B46</f>
        <v>19</v>
      </c>
      <c r="B29" s="577">
        <f>IF('男子データ入力'!E47="","",'男子データ入力'!E47)</f>
      </c>
      <c r="C29" s="578"/>
      <c r="D29" s="578"/>
      <c r="E29" s="579"/>
      <c r="F29" s="25">
        <f>IF('男子データ入力'!I46="","",'男子データ入力'!I46)</f>
      </c>
      <c r="G29" s="25">
        <f>IF('男子データ入力'!L46="","",'男子データ入力'!L46)</f>
      </c>
      <c r="H29" s="25">
        <f>IF('男子データ入力'!O92=0,"",'男子データ入力'!O92)</f>
      </c>
      <c r="I29" s="25">
        <f>IF('男子データ入力'!Q92=0,"",'男子データ入力'!Q92)</f>
      </c>
      <c r="J29" s="26">
        <f>IF('男子データ入力'!P46="","",'男子データ入力'!P46)</f>
      </c>
      <c r="K29" s="15"/>
      <c r="L29" s="18"/>
      <c r="W29" s="18"/>
    </row>
    <row r="30" spans="1:23" ht="24" customHeight="1" thickBot="1">
      <c r="A30" s="33">
        <f>'男子データ入力'!B48</f>
        <v>20</v>
      </c>
      <c r="B30" s="598">
        <f>IF('男子データ入力'!E49="","",'男子データ入力'!E49)</f>
      </c>
      <c r="C30" s="599"/>
      <c r="D30" s="599"/>
      <c r="E30" s="600"/>
      <c r="F30" s="22">
        <f>IF('男子データ入力'!I48="","",'男子データ入力'!I48)</f>
      </c>
      <c r="G30" s="22">
        <f>IF('男子データ入力'!L48="","",'男子データ入力'!L48)</f>
      </c>
      <c r="H30" s="22">
        <f>IF('男子データ入力'!O93=0,"",'男子データ入力'!O93)</f>
      </c>
      <c r="I30" s="22">
        <f>IF('男子データ入力'!Q93=0,"",'男子データ入力'!Q93)</f>
      </c>
      <c r="J30" s="34">
        <f>IF('男子データ入力'!P48="","",'男子データ入力'!P48)</f>
      </c>
      <c r="K30" s="15"/>
      <c r="L30" s="18"/>
      <c r="W30" s="18"/>
    </row>
    <row r="31" spans="1:22" ht="12.7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01" t="s">
        <v>258</v>
      </c>
      <c r="B32" s="601"/>
      <c r="C32" s="601"/>
      <c r="D32" s="601"/>
      <c r="E32" s="601"/>
      <c r="F32" s="601"/>
      <c r="G32" s="601"/>
      <c r="H32" s="601"/>
      <c r="I32" s="601"/>
      <c r="J32" s="601"/>
      <c r="K32" s="601"/>
      <c r="L32" s="601"/>
      <c r="M32" s="601"/>
      <c r="N32" s="601"/>
      <c r="O32" s="601"/>
      <c r="P32" s="601"/>
      <c r="Q32" s="601"/>
      <c r="R32" s="601"/>
      <c r="S32" s="601"/>
      <c r="T32" s="601"/>
      <c r="U32" s="601"/>
      <c r="V32" s="601"/>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581" t="s">
        <v>189</v>
      </c>
      <c r="B34" s="581"/>
      <c r="C34" s="581"/>
      <c r="D34" s="581"/>
      <c r="E34" s="581"/>
    </row>
    <row r="35" spans="1:5" ht="8.25" customHeight="1">
      <c r="A35" s="37"/>
      <c r="B35" s="37"/>
      <c r="C35" s="37"/>
      <c r="D35" s="37"/>
      <c r="E35" s="37"/>
    </row>
    <row r="36" spans="2:21" ht="12.75" customHeight="1">
      <c r="B36" s="735">
        <f>IF('男子データ入力'!F3="","",'男子データ入力'!F3)</f>
      </c>
      <c r="C36" s="735"/>
      <c r="D36" s="735"/>
      <c r="E36" s="735"/>
      <c r="F36" s="597">
        <f>IF('男子データ入力'!F4="","",'男子データ入力'!F4)</f>
      </c>
      <c r="G36" s="597"/>
      <c r="H36" s="597"/>
      <c r="I36" s="597"/>
      <c r="J36" s="597"/>
      <c r="K36" s="580" t="s">
        <v>24</v>
      </c>
      <c r="L36" s="580"/>
      <c r="M36" s="580"/>
      <c r="N36" s="580"/>
      <c r="O36" s="576">
        <f>IF('男子データ入力'!F5="","",'男子データ入力'!F5)</f>
      </c>
      <c r="P36" s="576"/>
      <c r="Q36" s="576"/>
      <c r="R36" s="576"/>
      <c r="S36" s="576"/>
      <c r="T36" s="576"/>
      <c r="U36" s="13" t="s">
        <v>25</v>
      </c>
    </row>
  </sheetData>
  <sheetProtection sheet="1" selectLockedCells="1" selectUnlockedCells="1"/>
  <mergeCells count="62">
    <mergeCell ref="A9:B9"/>
    <mergeCell ref="C9:E9"/>
    <mergeCell ref="U17:U19"/>
    <mergeCell ref="H8:I9"/>
    <mergeCell ref="B3:V3"/>
    <mergeCell ref="H7:I7"/>
    <mergeCell ref="J7:J10"/>
    <mergeCell ref="A7:B7"/>
    <mergeCell ref="M7:U7"/>
    <mergeCell ref="A8:B8"/>
    <mergeCell ref="F7:G7"/>
    <mergeCell ref="C8:D8"/>
    <mergeCell ref="B25:E25"/>
    <mergeCell ref="B27:E27"/>
    <mergeCell ref="O17:R17"/>
    <mergeCell ref="Q18:Q19"/>
    <mergeCell ref="G8:G10"/>
    <mergeCell ref="M8:U15"/>
    <mergeCell ref="R18:R19"/>
    <mergeCell ref="M17:N17"/>
    <mergeCell ref="S18:T18"/>
    <mergeCell ref="S17:T17"/>
    <mergeCell ref="B19:E19"/>
    <mergeCell ref="N19:P19"/>
    <mergeCell ref="B36:E36"/>
    <mergeCell ref="F36:J36"/>
    <mergeCell ref="B30:E30"/>
    <mergeCell ref="A32:V32"/>
    <mergeCell ref="B23:E23"/>
    <mergeCell ref="N23:P23"/>
    <mergeCell ref="B24:E24"/>
    <mergeCell ref="N24:P24"/>
    <mergeCell ref="B14:E14"/>
    <mergeCell ref="B15:E15"/>
    <mergeCell ref="F8:F10"/>
    <mergeCell ref="B28:E28"/>
    <mergeCell ref="B29:E29"/>
    <mergeCell ref="M18:N18"/>
    <mergeCell ref="N22:P22"/>
    <mergeCell ref="N25:P25"/>
    <mergeCell ref="B26:E26"/>
    <mergeCell ref="O18:P18"/>
    <mergeCell ref="B21:E21"/>
    <mergeCell ref="N21:P21"/>
    <mergeCell ref="B22:E22"/>
    <mergeCell ref="B1:U1"/>
    <mergeCell ref="B16:E16"/>
    <mergeCell ref="M16:U16"/>
    <mergeCell ref="B10:E10"/>
    <mergeCell ref="B11:E11"/>
    <mergeCell ref="B12:E12"/>
    <mergeCell ref="B13:E13"/>
    <mergeCell ref="A6:B6"/>
    <mergeCell ref="C6:E6"/>
    <mergeCell ref="C7:E7"/>
    <mergeCell ref="O36:T36"/>
    <mergeCell ref="B17:E17"/>
    <mergeCell ref="B18:E18"/>
    <mergeCell ref="K36:N36"/>
    <mergeCell ref="A34:E34"/>
    <mergeCell ref="B20:E20"/>
    <mergeCell ref="N20:P20"/>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B11 B14 B12:E13 B15:E30 C14:E14" unlockedFormula="1"/>
  </ignoredErrors>
</worksheet>
</file>

<file path=xl/worksheets/sheet5.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C6" sqref="C6:E6"/>
    </sheetView>
  </sheetViews>
  <sheetFormatPr defaultColWidth="9.00390625" defaultRowHeight="10.5" customHeight="1"/>
  <cols>
    <col min="1" max="1" width="4.125" style="289" customWidth="1"/>
    <col min="2" max="2" width="6.25390625" style="289" customWidth="1"/>
    <col min="3" max="5" width="7.125" style="289" customWidth="1"/>
    <col min="6" max="10" width="4.25390625" style="289" customWidth="1"/>
    <col min="11" max="12" width="1.875" style="289" customWidth="1"/>
    <col min="13" max="13" width="3.375" style="289" customWidth="1"/>
    <col min="14" max="16" width="5.375" style="289" customWidth="1"/>
    <col min="17" max="21" width="3.125" style="289" customWidth="1"/>
    <col min="22" max="22" width="2.25390625" style="289" customWidth="1"/>
    <col min="23" max="23" width="2.00390625" style="289" customWidth="1"/>
    <col min="24" max="16384" width="9.00390625" style="289" customWidth="1"/>
  </cols>
  <sheetData>
    <row r="1" spans="2:25" ht="28.5" customHeight="1">
      <c r="B1" s="586" t="s">
        <v>259</v>
      </c>
      <c r="C1" s="668"/>
      <c r="D1" s="668"/>
      <c r="E1" s="668"/>
      <c r="F1" s="668"/>
      <c r="G1" s="668"/>
      <c r="H1" s="668"/>
      <c r="I1" s="668"/>
      <c r="J1" s="668"/>
      <c r="K1" s="668"/>
      <c r="L1" s="668"/>
      <c r="M1" s="668"/>
      <c r="N1" s="668"/>
      <c r="O1" s="668"/>
      <c r="P1" s="668"/>
      <c r="Q1" s="668"/>
      <c r="R1" s="668"/>
      <c r="S1" s="668"/>
      <c r="T1" s="668"/>
      <c r="U1" s="668"/>
      <c r="V1" s="290"/>
      <c r="W1" s="290"/>
      <c r="X1" s="290"/>
      <c r="Y1" s="290"/>
    </row>
    <row r="2" ht="7.5" customHeight="1"/>
    <row r="3" spans="2:22" ht="22.5" customHeight="1">
      <c r="B3" s="669" t="s">
        <v>0</v>
      </c>
      <c r="C3" s="669"/>
      <c r="D3" s="669"/>
      <c r="E3" s="669"/>
      <c r="F3" s="669"/>
      <c r="G3" s="669"/>
      <c r="H3" s="669"/>
      <c r="I3" s="669"/>
      <c r="J3" s="669"/>
      <c r="K3" s="669"/>
      <c r="L3" s="669"/>
      <c r="M3" s="669"/>
      <c r="N3" s="669"/>
      <c r="O3" s="669"/>
      <c r="P3" s="669"/>
      <c r="Q3" s="669"/>
      <c r="R3" s="669"/>
      <c r="S3" s="669"/>
      <c r="T3" s="669"/>
      <c r="U3" s="669"/>
      <c r="V3" s="669"/>
    </row>
    <row r="4" ht="5.25" customHeight="1"/>
    <row r="5" spans="2:3" s="291" customFormat="1" ht="21" customHeight="1" thickBot="1">
      <c r="B5" s="288" t="s">
        <v>242</v>
      </c>
      <c r="C5" s="292"/>
    </row>
    <row r="6" spans="1:25" ht="22.5" customHeight="1" thickBot="1">
      <c r="A6" s="637" t="s">
        <v>205</v>
      </c>
      <c r="B6" s="638"/>
      <c r="C6" s="639" t="str">
        <f>IF('女子データ入力'!F2="","",'女子データ入力'!F2)</f>
        <v>　</v>
      </c>
      <c r="D6" s="640"/>
      <c r="E6" s="641"/>
      <c r="Y6" s="291"/>
    </row>
    <row r="7" spans="1:23" ht="24" customHeight="1" thickBot="1">
      <c r="A7" s="670" t="s">
        <v>1</v>
      </c>
      <c r="B7" s="671"/>
      <c r="C7" s="672">
        <f>IF('女子データ入力'!F4="","",'女子データ入力'!F4)</f>
      </c>
      <c r="D7" s="673"/>
      <c r="E7" s="673"/>
      <c r="F7" s="674" t="s">
        <v>75</v>
      </c>
      <c r="G7" s="674"/>
      <c r="H7" s="660" t="s">
        <v>178</v>
      </c>
      <c r="I7" s="664"/>
      <c r="J7" s="665" t="s">
        <v>7</v>
      </c>
      <c r="K7" s="293"/>
      <c r="L7" s="294"/>
      <c r="M7" s="675" t="s">
        <v>2</v>
      </c>
      <c r="N7" s="675"/>
      <c r="O7" s="675"/>
      <c r="P7" s="675"/>
      <c r="Q7" s="675"/>
      <c r="R7" s="675"/>
      <c r="S7" s="675"/>
      <c r="T7" s="675"/>
      <c r="U7" s="675"/>
      <c r="V7" s="295"/>
      <c r="W7" s="296"/>
    </row>
    <row r="8" spans="1:23" ht="24" customHeight="1">
      <c r="A8" s="683" t="s">
        <v>3</v>
      </c>
      <c r="B8" s="684"/>
      <c r="C8" s="646">
        <f>IF('女子データ入力'!F6="","",'女子データ入力'!F6)</f>
      </c>
      <c r="D8" s="647"/>
      <c r="E8" s="331" t="str">
        <f>IF('女子データ入力'!I6="""","""",'女子データ入力'!I6)</f>
        <v>　</v>
      </c>
      <c r="F8" s="686" t="s">
        <v>4</v>
      </c>
      <c r="G8" s="686" t="s">
        <v>5</v>
      </c>
      <c r="H8" s="646" t="s">
        <v>6</v>
      </c>
      <c r="I8" s="680"/>
      <c r="J8" s="666"/>
      <c r="K8" s="293"/>
      <c r="L8" s="296"/>
      <c r="M8" s="658" t="s">
        <v>26</v>
      </c>
      <c r="N8" s="658"/>
      <c r="O8" s="658"/>
      <c r="P8" s="658"/>
      <c r="Q8" s="658"/>
      <c r="R8" s="658"/>
      <c r="S8" s="658"/>
      <c r="T8" s="658"/>
      <c r="U8" s="658"/>
      <c r="W8" s="296"/>
    </row>
    <row r="9" spans="1:23" ht="24" customHeight="1">
      <c r="A9" s="678" t="s">
        <v>243</v>
      </c>
      <c r="B9" s="679"/>
      <c r="C9" s="643">
        <f>IF('女子データ入力'!F7="","",'女子データ入力'!F7)</f>
      </c>
      <c r="D9" s="644"/>
      <c r="E9" s="645"/>
      <c r="F9" s="651"/>
      <c r="G9" s="651"/>
      <c r="H9" s="681"/>
      <c r="I9" s="682"/>
      <c r="J9" s="666"/>
      <c r="K9" s="293"/>
      <c r="L9" s="296"/>
      <c r="M9" s="658"/>
      <c r="N9" s="658"/>
      <c r="O9" s="658"/>
      <c r="P9" s="658"/>
      <c r="Q9" s="658"/>
      <c r="R9" s="658"/>
      <c r="S9" s="658"/>
      <c r="T9" s="658"/>
      <c r="U9" s="658"/>
      <c r="W9" s="296"/>
    </row>
    <row r="10" spans="1:23" ht="24" customHeight="1" thickBot="1">
      <c r="A10" s="297" t="s">
        <v>8</v>
      </c>
      <c r="B10" s="676" t="s">
        <v>9</v>
      </c>
      <c r="C10" s="677"/>
      <c r="D10" s="677"/>
      <c r="E10" s="677"/>
      <c r="F10" s="652"/>
      <c r="G10" s="652"/>
      <c r="H10" s="298" t="s">
        <v>10</v>
      </c>
      <c r="I10" s="298" t="s">
        <v>11</v>
      </c>
      <c r="J10" s="667"/>
      <c r="K10" s="293"/>
      <c r="L10" s="296"/>
      <c r="M10" s="658"/>
      <c r="N10" s="658"/>
      <c r="O10" s="658"/>
      <c r="P10" s="658"/>
      <c r="Q10" s="658"/>
      <c r="R10" s="658"/>
      <c r="S10" s="658"/>
      <c r="T10" s="658"/>
      <c r="U10" s="658"/>
      <c r="W10" s="296"/>
    </row>
    <row r="11" spans="1:23" ht="24" customHeight="1">
      <c r="A11" s="299">
        <f>'女子データ入力'!B10</f>
        <v>1</v>
      </c>
      <c r="B11" s="685">
        <f>IF('女子データ入力'!E11="","",'女子データ入力'!E11)</f>
      </c>
      <c r="C11" s="685"/>
      <c r="D11" s="685"/>
      <c r="E11" s="685"/>
      <c r="F11" s="300">
        <f>IF('女子データ入力'!I10="","",'女子データ入力'!I10)</f>
      </c>
      <c r="G11" s="300">
        <f>IF('女子データ入力'!L10="","",'女子データ入力'!L10)</f>
      </c>
      <c r="H11" s="300">
        <f>IF('女子データ入力'!O74=0,"",'女子データ入力'!O74)</f>
      </c>
      <c r="I11" s="300">
        <f>IF('女子データ入力'!Q74=0,"",'女子データ入力'!Q74)</f>
      </c>
      <c r="J11" s="301">
        <f>IF('女子データ入力'!P10="","",'女子データ入力'!P10)</f>
      </c>
      <c r="K11" s="293"/>
      <c r="L11" s="296"/>
      <c r="M11" s="658"/>
      <c r="N11" s="658"/>
      <c r="O11" s="658"/>
      <c r="P11" s="658"/>
      <c r="Q11" s="658"/>
      <c r="R11" s="658"/>
      <c r="S11" s="658"/>
      <c r="T11" s="658"/>
      <c r="U11" s="658"/>
      <c r="W11" s="296"/>
    </row>
    <row r="12" spans="1:23" ht="24" customHeight="1">
      <c r="A12" s="302">
        <f>'女子データ入力'!B12</f>
        <v>2</v>
      </c>
      <c r="B12" s="630">
        <f>IF('女子データ入力'!E13="","",'女子データ入力'!E13)</f>
      </c>
      <c r="C12" s="631"/>
      <c r="D12" s="631"/>
      <c r="E12" s="632"/>
      <c r="F12" s="303">
        <f>IF('女子データ入力'!I12="","",'女子データ入力'!I12)</f>
      </c>
      <c r="G12" s="303">
        <f>IF('女子データ入力'!L12="","",'女子データ入力'!L12)</f>
      </c>
      <c r="H12" s="303">
        <f>IF('女子データ入力'!O75=0,"",'女子データ入力'!O75)</f>
      </c>
      <c r="I12" s="303">
        <f>IF('女子データ入力'!Q75=0,"",'女子データ入力'!Q75)</f>
      </c>
      <c r="J12" s="304">
        <f>IF('女子データ入力'!P12="","",'女子データ入力'!P12)</f>
      </c>
      <c r="K12" s="293"/>
      <c r="L12" s="296"/>
      <c r="M12" s="658"/>
      <c r="N12" s="658"/>
      <c r="O12" s="658"/>
      <c r="P12" s="658"/>
      <c r="Q12" s="658"/>
      <c r="R12" s="658"/>
      <c r="S12" s="658"/>
      <c r="T12" s="658"/>
      <c r="U12" s="658"/>
      <c r="W12" s="296"/>
    </row>
    <row r="13" spans="1:23" ht="24" customHeight="1">
      <c r="A13" s="302">
        <f>'女子データ入力'!B14</f>
        <v>3</v>
      </c>
      <c r="B13" s="630">
        <f>IF('女子データ入力'!E15="","",'女子データ入力'!E15)</f>
      </c>
      <c r="C13" s="631"/>
      <c r="D13" s="631"/>
      <c r="E13" s="632"/>
      <c r="F13" s="303">
        <f>IF('女子データ入力'!I14="","",'女子データ入力'!I14)</f>
      </c>
      <c r="G13" s="303">
        <f>IF('女子データ入力'!L14="","",'女子データ入力'!L14)</f>
      </c>
      <c r="H13" s="303">
        <f>IF('女子データ入力'!O76=0,"",'女子データ入力'!O76)</f>
      </c>
      <c r="I13" s="303">
        <f>IF('女子データ入力'!Q76=0,"",'女子データ入力'!Q76)</f>
      </c>
      <c r="J13" s="304">
        <f>IF('女子データ入力'!P14="","",'女子データ入力'!P14)</f>
      </c>
      <c r="K13" s="293"/>
      <c r="L13" s="296"/>
      <c r="M13" s="658"/>
      <c r="N13" s="658"/>
      <c r="O13" s="658"/>
      <c r="P13" s="658"/>
      <c r="Q13" s="658"/>
      <c r="R13" s="658"/>
      <c r="S13" s="658"/>
      <c r="T13" s="658"/>
      <c r="U13" s="658"/>
      <c r="W13" s="296"/>
    </row>
    <row r="14" spans="1:23" ht="24" customHeight="1">
      <c r="A14" s="302">
        <f>'女子データ入力'!B16</f>
        <v>4</v>
      </c>
      <c r="B14" s="630">
        <f>IF('女子データ入力'!E17="","",'女子データ入力'!E17)</f>
      </c>
      <c r="C14" s="631"/>
      <c r="D14" s="631"/>
      <c r="E14" s="632"/>
      <c r="F14" s="303">
        <f>IF('女子データ入力'!I16="","",'女子データ入力'!I16)</f>
      </c>
      <c r="G14" s="303">
        <f>IF('女子データ入力'!L16="","",'女子データ入力'!L16)</f>
      </c>
      <c r="H14" s="303">
        <f>IF('女子データ入力'!O77=0,"",'女子データ入力'!O77)</f>
      </c>
      <c r="I14" s="303">
        <f>IF('女子データ入力'!Q77=0,"",'女子データ入力'!Q77)</f>
      </c>
      <c r="J14" s="304">
        <f>IF('女子データ入力'!P16="","",'女子データ入力'!P16)</f>
      </c>
      <c r="K14" s="293"/>
      <c r="L14" s="296"/>
      <c r="M14" s="658"/>
      <c r="N14" s="658"/>
      <c r="O14" s="658"/>
      <c r="P14" s="658"/>
      <c r="Q14" s="658"/>
      <c r="R14" s="658"/>
      <c r="S14" s="658"/>
      <c r="T14" s="658"/>
      <c r="U14" s="658"/>
      <c r="W14" s="296"/>
    </row>
    <row r="15" spans="1:23" ht="24" customHeight="1">
      <c r="A15" s="302">
        <f>'女子データ入力'!B18</f>
        <v>5</v>
      </c>
      <c r="B15" s="630">
        <f>IF('女子データ入力'!E19="","",'女子データ入力'!E19)</f>
      </c>
      <c r="C15" s="631"/>
      <c r="D15" s="631"/>
      <c r="E15" s="632"/>
      <c r="F15" s="303">
        <f>IF('女子データ入力'!I18="","",'女子データ入力'!I18)</f>
      </c>
      <c r="G15" s="303">
        <f>IF('女子データ入力'!L18="","",'女子データ入力'!L18)</f>
      </c>
      <c r="H15" s="303">
        <f>IF('女子データ入力'!O78=0,"",'女子データ入力'!O78)</f>
      </c>
      <c r="I15" s="303">
        <f>IF('女子データ入力'!Q78=0,"",'女子データ入力'!Q78)</f>
      </c>
      <c r="J15" s="304">
        <f>IF('女子データ入力'!P18="","",'女子データ入力'!P18)</f>
      </c>
      <c r="K15" s="293"/>
      <c r="L15" s="296"/>
      <c r="M15" s="658"/>
      <c r="N15" s="658"/>
      <c r="O15" s="658"/>
      <c r="P15" s="658"/>
      <c r="Q15" s="658"/>
      <c r="R15" s="658"/>
      <c r="S15" s="658"/>
      <c r="T15" s="658"/>
      <c r="U15" s="658"/>
      <c r="W15" s="296"/>
    </row>
    <row r="16" spans="1:23" ht="24" customHeight="1" thickBot="1">
      <c r="A16" s="302">
        <f>'女子データ入力'!B20</f>
        <v>6</v>
      </c>
      <c r="B16" s="630">
        <f>IF('女子データ入力'!E21="","",'女子データ入力'!E21)</f>
      </c>
      <c r="C16" s="631"/>
      <c r="D16" s="631"/>
      <c r="E16" s="632"/>
      <c r="F16" s="303">
        <f>IF('女子データ入力'!I20="","",'女子データ入力'!I20)</f>
      </c>
      <c r="G16" s="303">
        <f>IF('女子データ入力'!L20="","",'女子データ入力'!L20)</f>
      </c>
      <c r="H16" s="303">
        <f>IF('女子データ入力'!O79=0,"",'女子データ入力'!O79)</f>
      </c>
      <c r="I16" s="303">
        <f>IF('女子データ入力'!Q79=0,"",'女子データ入力'!Q79)</f>
      </c>
      <c r="J16" s="304">
        <f>IF('女子データ入力'!P20="","",'女子データ入力'!P20)</f>
      </c>
      <c r="K16" s="293"/>
      <c r="L16" s="296"/>
      <c r="M16" s="659" t="s">
        <v>12</v>
      </c>
      <c r="N16" s="659"/>
      <c r="O16" s="659"/>
      <c r="P16" s="659"/>
      <c r="Q16" s="659"/>
      <c r="R16" s="659"/>
      <c r="S16" s="659"/>
      <c r="T16" s="659"/>
      <c r="U16" s="659"/>
      <c r="W16" s="296"/>
    </row>
    <row r="17" spans="1:23" ht="24" customHeight="1" thickBot="1">
      <c r="A17" s="302">
        <f>'女子データ入力'!B22</f>
        <v>7</v>
      </c>
      <c r="B17" s="630">
        <f>IF('女子データ入力'!E23="","",'女子データ入力'!E23)</f>
      </c>
      <c r="C17" s="631"/>
      <c r="D17" s="631"/>
      <c r="E17" s="632"/>
      <c r="F17" s="303">
        <f>IF('女子データ入力'!I22="","",'女子データ入力'!I22)</f>
      </c>
      <c r="G17" s="303">
        <f>IF('女子データ入力'!L22="","",'女子データ入力'!L22)</f>
      </c>
      <c r="H17" s="303">
        <f>IF('女子データ入力'!O80=0,"",'女子データ入力'!O80)</f>
      </c>
      <c r="I17" s="303">
        <f>IF('女子データ入力'!Q80=0,"",'女子データ入力'!Q80)</f>
      </c>
      <c r="J17" s="304">
        <f>IF('女子データ入力'!P22="","",'女子データ入力'!P22)</f>
      </c>
      <c r="K17" s="293"/>
      <c r="L17" s="296"/>
      <c r="M17" s="660" t="s">
        <v>1</v>
      </c>
      <c r="N17" s="661"/>
      <c r="O17" s="662" t="s">
        <v>13</v>
      </c>
      <c r="P17" s="663"/>
      <c r="Q17" s="663"/>
      <c r="R17" s="663"/>
      <c r="S17" s="660" t="s">
        <v>178</v>
      </c>
      <c r="T17" s="664"/>
      <c r="U17" s="665" t="s">
        <v>7</v>
      </c>
      <c r="V17" s="305"/>
      <c r="W17" s="296"/>
    </row>
    <row r="18" spans="1:23" ht="24" customHeight="1">
      <c r="A18" s="302">
        <f>'女子データ入力'!B24</f>
        <v>8</v>
      </c>
      <c r="B18" s="630">
        <f>IF('女子データ入力'!E25="","",'女子データ入力'!E25)</f>
      </c>
      <c r="C18" s="631"/>
      <c r="D18" s="631"/>
      <c r="E18" s="632"/>
      <c r="F18" s="303">
        <f>IF('女子データ入力'!I24="","",'女子データ入力'!I24)</f>
      </c>
      <c r="G18" s="303">
        <f>IF('女子データ入力'!L24="","",'女子データ入力'!L24)</f>
      </c>
      <c r="H18" s="303">
        <f>IF('女子データ入力'!O81=0,"",'女子データ入力'!O81)</f>
      </c>
      <c r="I18" s="303">
        <f>IF('女子データ入力'!Q81=0,"",'女子データ入力'!Q81)</f>
      </c>
      <c r="J18" s="304">
        <f>IF('女子データ入力'!P24="","",'女子データ入力'!P24)</f>
      </c>
      <c r="K18" s="293"/>
      <c r="L18" s="296"/>
      <c r="M18" s="657" t="s">
        <v>3</v>
      </c>
      <c r="N18" s="654"/>
      <c r="O18" s="653" t="s">
        <v>14</v>
      </c>
      <c r="P18" s="654"/>
      <c r="Q18" s="651" t="s">
        <v>4</v>
      </c>
      <c r="R18" s="651" t="s">
        <v>5</v>
      </c>
      <c r="S18" s="653" t="s">
        <v>6</v>
      </c>
      <c r="T18" s="654"/>
      <c r="U18" s="666"/>
      <c r="V18" s="305"/>
      <c r="W18" s="296"/>
    </row>
    <row r="19" spans="1:23" ht="24" customHeight="1" thickBot="1">
      <c r="A19" s="302">
        <f>'女子データ入力'!B26</f>
        <v>9</v>
      </c>
      <c r="B19" s="630">
        <f>IF('女子データ入力'!E27="","",'女子データ入力'!E27)</f>
      </c>
      <c r="C19" s="631"/>
      <c r="D19" s="631"/>
      <c r="E19" s="632"/>
      <c r="F19" s="303">
        <f>IF('女子データ入力'!I26="","",'女子データ入力'!I26)</f>
      </c>
      <c r="G19" s="303">
        <f>IF('女子データ入力'!L26="","",'女子データ入力'!L26)</f>
      </c>
      <c r="H19" s="303">
        <f>IF('女子データ入力'!O82=0,"",'女子データ入力'!O82)</f>
      </c>
      <c r="I19" s="303">
        <f>IF('女子データ入力'!Q82=0,"",'女子データ入力'!Q82)</f>
      </c>
      <c r="J19" s="304">
        <f>IF('女子データ入力'!P26="","",'女子データ入力'!P26)</f>
      </c>
      <c r="K19" s="293"/>
      <c r="L19" s="296"/>
      <c r="M19" s="297" t="s">
        <v>8</v>
      </c>
      <c r="N19" s="655" t="s">
        <v>15</v>
      </c>
      <c r="O19" s="656"/>
      <c r="P19" s="656"/>
      <c r="Q19" s="652"/>
      <c r="R19" s="652"/>
      <c r="S19" s="298" t="s">
        <v>10</v>
      </c>
      <c r="T19" s="298" t="s">
        <v>11</v>
      </c>
      <c r="U19" s="667"/>
      <c r="V19" s="305"/>
      <c r="W19" s="296"/>
    </row>
    <row r="20" spans="1:23" ht="24" customHeight="1">
      <c r="A20" s="302">
        <f>'女子データ入力'!B28</f>
        <v>10</v>
      </c>
      <c r="B20" s="630">
        <f>IF('女子データ入力'!E29="","",'女子データ入力'!E29)</f>
      </c>
      <c r="C20" s="631"/>
      <c r="D20" s="631"/>
      <c r="E20" s="632"/>
      <c r="F20" s="303">
        <f>IF('女子データ入力'!I28="","",'女子データ入力'!I28)</f>
      </c>
      <c r="G20" s="303">
        <f>IF('女子データ入力'!L28="","",'女子データ入力'!L28)</f>
      </c>
      <c r="H20" s="303">
        <f>IF('女子データ入力'!O83=0,"",'女子データ入力'!O83)</f>
      </c>
      <c r="I20" s="303">
        <f>IF('女子データ入力'!Q83=0,"",'女子データ入力'!Q83)</f>
      </c>
      <c r="J20" s="304">
        <f>IF('女子データ入力'!P28="","",'女子データ入力'!P28)</f>
      </c>
      <c r="K20" s="293"/>
      <c r="L20" s="296"/>
      <c r="M20" s="306" t="s">
        <v>16</v>
      </c>
      <c r="N20" s="653" t="s">
        <v>202</v>
      </c>
      <c r="O20" s="654"/>
      <c r="P20" s="654"/>
      <c r="Q20" s="300">
        <v>3</v>
      </c>
      <c r="R20" s="300" t="s">
        <v>17</v>
      </c>
      <c r="S20" s="300" t="s">
        <v>16</v>
      </c>
      <c r="T20" s="300"/>
      <c r="U20" s="307"/>
      <c r="V20" s="305"/>
      <c r="W20" s="296"/>
    </row>
    <row r="21" spans="1:23" ht="24" customHeight="1">
      <c r="A21" s="302">
        <f>'女子データ入力'!B30</f>
        <v>11</v>
      </c>
      <c r="B21" s="630">
        <f>IF('女子データ入力'!E31="","",'女子データ入力'!E31)</f>
      </c>
      <c r="C21" s="631"/>
      <c r="D21" s="631"/>
      <c r="E21" s="632"/>
      <c r="F21" s="303">
        <f>IF('女子データ入力'!I30="","",'女子データ入力'!I30)</f>
      </c>
      <c r="G21" s="303">
        <f>IF('女子データ入力'!L30="","",'女子データ入力'!L30)</f>
      </c>
      <c r="H21" s="303">
        <f>IF('女子データ入力'!O84=0,"",'女子データ入力'!O84)</f>
      </c>
      <c r="I21" s="303">
        <f>IF('女子データ入力'!Q84=0,"",'女子データ入力'!Q84)</f>
      </c>
      <c r="J21" s="304">
        <f>IF('女子データ入力'!P30="","",'女子データ入力'!P30)</f>
      </c>
      <c r="K21" s="293"/>
      <c r="L21" s="296"/>
      <c r="M21" s="308">
        <v>2</v>
      </c>
      <c r="N21" s="648" t="s">
        <v>197</v>
      </c>
      <c r="O21" s="649"/>
      <c r="P21" s="649"/>
      <c r="Q21" s="309">
        <v>3</v>
      </c>
      <c r="R21" s="309" t="s">
        <v>17</v>
      </c>
      <c r="S21" s="309"/>
      <c r="T21" s="309" t="s">
        <v>16</v>
      </c>
      <c r="U21" s="310"/>
      <c r="V21" s="305"/>
      <c r="W21" s="296"/>
    </row>
    <row r="22" spans="1:23" ht="24" customHeight="1">
      <c r="A22" s="311">
        <f>'女子データ入力'!B32</f>
        <v>12</v>
      </c>
      <c r="B22" s="630">
        <f>IF('女子データ入力'!E33="","",'女子データ入力'!E33)</f>
      </c>
      <c r="C22" s="631"/>
      <c r="D22" s="631"/>
      <c r="E22" s="632"/>
      <c r="F22" s="303">
        <f>IF('女子データ入力'!I32="","",'女子データ入力'!I32)</f>
      </c>
      <c r="G22" s="303">
        <f>IF('女子データ入力'!L32="","",'女子データ入力'!L32)</f>
      </c>
      <c r="H22" s="303">
        <f>IF('女子データ入力'!O85=0,"",'女子データ入力'!O85)</f>
      </c>
      <c r="I22" s="303">
        <f>IF('女子データ入力'!Q85=0,"",'女子データ入力'!Q85)</f>
      </c>
      <c r="J22" s="304">
        <f>IF('女子データ入力'!P32="","",'女子データ入力'!P32)</f>
      </c>
      <c r="K22" s="293"/>
      <c r="L22" s="296"/>
      <c r="M22" s="308">
        <v>3</v>
      </c>
      <c r="N22" s="648" t="s">
        <v>198</v>
      </c>
      <c r="O22" s="649"/>
      <c r="P22" s="649"/>
      <c r="Q22" s="309">
        <v>3</v>
      </c>
      <c r="R22" s="309" t="s">
        <v>17</v>
      </c>
      <c r="S22" s="309"/>
      <c r="T22" s="309" t="s">
        <v>16</v>
      </c>
      <c r="U22" s="310"/>
      <c r="V22" s="305"/>
      <c r="W22" s="296"/>
    </row>
    <row r="23" spans="1:23" ht="24" customHeight="1">
      <c r="A23" s="311">
        <f>'女子データ入力'!B34</f>
        <v>13</v>
      </c>
      <c r="B23" s="630">
        <f>IF('女子データ入力'!E35="","",'女子データ入力'!E35)</f>
      </c>
      <c r="C23" s="631"/>
      <c r="D23" s="631"/>
      <c r="E23" s="632"/>
      <c r="F23" s="303">
        <f>IF('女子データ入力'!I34="","",'女子データ入力'!I34)</f>
      </c>
      <c r="G23" s="303">
        <f>IF('女子データ入力'!L34="","",'女子データ入力'!L34)</f>
      </c>
      <c r="H23" s="303">
        <f>IF('女子データ入力'!O86=0,"",'女子データ入力'!O86)</f>
      </c>
      <c r="I23" s="303">
        <f>IF('女子データ入力'!Q86=0,"",'女子データ入力'!Q86)</f>
      </c>
      <c r="J23" s="304">
        <f>IF('女子データ入力'!P34="","",'女子データ入力'!P34)</f>
      </c>
      <c r="K23" s="293"/>
      <c r="L23" s="296"/>
      <c r="M23" s="308">
        <v>4</v>
      </c>
      <c r="N23" s="648" t="s">
        <v>201</v>
      </c>
      <c r="O23" s="649"/>
      <c r="P23" s="649"/>
      <c r="Q23" s="309">
        <v>2</v>
      </c>
      <c r="R23" s="309" t="s">
        <v>17</v>
      </c>
      <c r="S23" s="309"/>
      <c r="T23" s="309" t="s">
        <v>21</v>
      </c>
      <c r="U23" s="310"/>
      <c r="V23" s="305"/>
      <c r="W23" s="296"/>
    </row>
    <row r="24" spans="1:23" ht="24" customHeight="1">
      <c r="A24" s="311">
        <f>'女子データ入力'!B36</f>
        <v>14</v>
      </c>
      <c r="B24" s="630">
        <f>IF('女子データ入力'!E37="","",'女子データ入力'!E37)</f>
      </c>
      <c r="C24" s="631"/>
      <c r="D24" s="631"/>
      <c r="E24" s="632"/>
      <c r="F24" s="303">
        <f>IF('女子データ入力'!I36="","",'女子データ入力'!I36)</f>
      </c>
      <c r="G24" s="303">
        <f>IF('女子データ入力'!L36="","",'女子データ入力'!L36)</f>
      </c>
      <c r="H24" s="303">
        <f>IF('女子データ入力'!O87=0,"",'女子データ入力'!O87)</f>
      </c>
      <c r="I24" s="303">
        <f>IF('女子データ入力'!Q87=0,"",'女子データ入力'!Q87)</f>
      </c>
      <c r="J24" s="304">
        <f>IF('女子データ入力'!P36="","",'女子データ入力'!P36)</f>
      </c>
      <c r="K24" s="293"/>
      <c r="L24" s="296"/>
      <c r="M24" s="308">
        <v>5</v>
      </c>
      <c r="N24" s="648" t="s">
        <v>203</v>
      </c>
      <c r="O24" s="649"/>
      <c r="P24" s="649"/>
      <c r="Q24" s="309">
        <v>2</v>
      </c>
      <c r="R24" s="309" t="s">
        <v>17</v>
      </c>
      <c r="S24" s="309"/>
      <c r="T24" s="309" t="s">
        <v>21</v>
      </c>
      <c r="U24" s="310"/>
      <c r="V24" s="305"/>
      <c r="W24" s="296"/>
    </row>
    <row r="25" spans="1:23" ht="24" customHeight="1">
      <c r="A25" s="311">
        <f>'女子データ入力'!B38</f>
        <v>15</v>
      </c>
      <c r="B25" s="630">
        <f>IF('女子データ入力'!E39="","",'女子データ入力'!E39)</f>
      </c>
      <c r="C25" s="631"/>
      <c r="D25" s="631"/>
      <c r="E25" s="632"/>
      <c r="F25" s="303">
        <f>IF('女子データ入力'!I38="","",'女子データ入力'!I38)</f>
      </c>
      <c r="G25" s="303">
        <f>IF('女子データ入力'!L38="","",'女子データ入力'!L38)</f>
      </c>
      <c r="H25" s="303">
        <f>IF('女子データ入力'!O88=0,"",'女子データ入力'!O88)</f>
      </c>
      <c r="I25" s="303">
        <f>IF('女子データ入力'!Q88=0,"",'女子データ入力'!Q88)</f>
      </c>
      <c r="J25" s="304">
        <f>IF('女子データ入力'!P38="","",'女子データ入力'!P38)</f>
      </c>
      <c r="K25" s="293"/>
      <c r="L25" s="296"/>
      <c r="M25" s="308">
        <v>6</v>
      </c>
      <c r="N25" s="648" t="s">
        <v>204</v>
      </c>
      <c r="O25" s="649"/>
      <c r="P25" s="649"/>
      <c r="Q25" s="309">
        <v>2</v>
      </c>
      <c r="R25" s="309" t="s">
        <v>17</v>
      </c>
      <c r="S25" s="309" t="s">
        <v>21</v>
      </c>
      <c r="T25" s="309"/>
      <c r="U25" s="310"/>
      <c r="V25" s="305"/>
      <c r="W25" s="296"/>
    </row>
    <row r="26" spans="1:23" ht="24" customHeight="1">
      <c r="A26" s="311">
        <f>'女子データ入力'!B40</f>
        <v>16</v>
      </c>
      <c r="B26" s="630">
        <f>IF('女子データ入力'!E41="","",'女子データ入力'!E41)</f>
      </c>
      <c r="C26" s="631"/>
      <c r="D26" s="631"/>
      <c r="E26" s="632"/>
      <c r="F26" s="303">
        <f>IF('女子データ入力'!I40="","",'女子データ入力'!I40)</f>
      </c>
      <c r="G26" s="303">
        <f>IF('女子データ入力'!L40="","",'女子データ入力'!L40)</f>
      </c>
      <c r="H26" s="303">
        <f>IF('女子データ入力'!O89=0,"",'女子データ入力'!O89)</f>
      </c>
      <c r="I26" s="303">
        <f>IF('女子データ入力'!Q89=0,"",'女子データ入力'!Q89)</f>
      </c>
      <c r="J26" s="304">
        <f>IF('女子データ入力'!P40="","",'女子データ入力'!P40)</f>
      </c>
      <c r="K26" s="293"/>
      <c r="L26" s="296"/>
      <c r="W26" s="296"/>
    </row>
    <row r="27" spans="1:23" ht="24" customHeight="1">
      <c r="A27" s="311">
        <f>'女子データ入力'!B42</f>
        <v>17</v>
      </c>
      <c r="B27" s="630">
        <f>IF('女子データ入力'!E43="","",'女子データ入力'!E43)</f>
      </c>
      <c r="C27" s="631"/>
      <c r="D27" s="631"/>
      <c r="E27" s="632"/>
      <c r="F27" s="303">
        <f>IF('女子データ入力'!I42="","",'女子データ入力'!I42)</f>
      </c>
      <c r="G27" s="303">
        <f>IF('女子データ入力'!L42="","",'女子データ入力'!L42)</f>
      </c>
      <c r="H27" s="303">
        <f>IF('女子データ入力'!O90=0,"",'女子データ入力'!O90)</f>
      </c>
      <c r="I27" s="303">
        <f>IF('女子データ入力'!Q90=0,"",'女子データ入力'!Q90)</f>
      </c>
      <c r="J27" s="304">
        <f>IF('女子データ入力'!P42="","",'女子データ入力'!P42)</f>
      </c>
      <c r="K27" s="293"/>
      <c r="L27" s="296"/>
      <c r="W27" s="296"/>
    </row>
    <row r="28" spans="1:23" ht="24" customHeight="1">
      <c r="A28" s="311">
        <f>'女子データ入力'!B44</f>
        <v>18</v>
      </c>
      <c r="B28" s="630">
        <f>IF('女子データ入力'!E45="","",'女子データ入力'!E45)</f>
      </c>
      <c r="C28" s="631"/>
      <c r="D28" s="631"/>
      <c r="E28" s="632"/>
      <c r="F28" s="303">
        <f>IF('女子データ入力'!I44="","",'女子データ入力'!I44)</f>
      </c>
      <c r="G28" s="303">
        <f>IF('女子データ入力'!L44="","",'女子データ入力'!L44)</f>
      </c>
      <c r="H28" s="303">
        <f>IF('女子データ入力'!O91=0,"",'女子データ入力'!O91)</f>
      </c>
      <c r="I28" s="303">
        <f>IF('女子データ入力'!Q91=0,"",'女子データ入力'!Q91)</f>
      </c>
      <c r="J28" s="304">
        <f>IF('女子データ入力'!P44="","",'女子データ入力'!P44)</f>
      </c>
      <c r="K28" s="293"/>
      <c r="L28" s="296"/>
      <c r="W28" s="296"/>
    </row>
    <row r="29" spans="1:23" ht="24" customHeight="1">
      <c r="A29" s="311">
        <f>'女子データ入力'!B46</f>
        <v>19</v>
      </c>
      <c r="B29" s="630">
        <f>IF('女子データ入力'!E47="","",'女子データ入力'!E47)</f>
      </c>
      <c r="C29" s="631"/>
      <c r="D29" s="631"/>
      <c r="E29" s="632"/>
      <c r="F29" s="303">
        <f>IF('女子データ入力'!I46="","",'女子データ入力'!I46)</f>
      </c>
      <c r="G29" s="303">
        <f>IF('女子データ入力'!L46="","",'女子データ入力'!L46)</f>
      </c>
      <c r="H29" s="303">
        <f>IF('女子データ入力'!O92=0,"",'女子データ入力'!O92)</f>
      </c>
      <c r="I29" s="303">
        <f>IF('女子データ入力'!Q92=0,"",'女子データ入力'!Q92)</f>
      </c>
      <c r="J29" s="304">
        <f>IF('女子データ入力'!P46="","",'女子データ入力'!P46)</f>
      </c>
      <c r="K29" s="293"/>
      <c r="L29" s="296"/>
      <c r="W29" s="296"/>
    </row>
    <row r="30" spans="1:23" ht="24" customHeight="1" thickBot="1">
      <c r="A30" s="311">
        <f>'女子データ入力'!B48</f>
        <v>20</v>
      </c>
      <c r="B30" s="633">
        <f>IF('女子データ入力'!E49="","",'女子データ入力'!E49)</f>
      </c>
      <c r="C30" s="634"/>
      <c r="D30" s="634"/>
      <c r="E30" s="635"/>
      <c r="F30" s="300">
        <f>IF('女子データ入力'!I48="","",'女子データ入力'!I48)</f>
      </c>
      <c r="G30" s="300">
        <f>IF('女子データ入力'!L48="","",'女子データ入力'!L48)</f>
      </c>
      <c r="H30" s="300">
        <f>IF('女子データ入力'!O93=0,"",'女子データ入力'!O93)</f>
      </c>
      <c r="I30" s="300">
        <f>IF('女子データ入力'!Q93=0,"",'女子データ入力'!Q93)</f>
      </c>
      <c r="J30" s="312">
        <f>IF('女子データ入力'!P48="","",'女子データ入力'!P48)</f>
      </c>
      <c r="K30" s="293"/>
      <c r="L30" s="296"/>
      <c r="W30" s="296"/>
    </row>
    <row r="31" spans="1:22" ht="12.75">
      <c r="A31" s="313"/>
      <c r="B31" s="313"/>
      <c r="C31" s="313"/>
      <c r="D31" s="313"/>
      <c r="E31" s="313"/>
      <c r="F31" s="313"/>
      <c r="G31" s="313"/>
      <c r="H31" s="313"/>
      <c r="I31" s="313"/>
      <c r="J31" s="313"/>
      <c r="L31" s="295"/>
      <c r="M31" s="295"/>
      <c r="N31" s="295"/>
      <c r="O31" s="295"/>
      <c r="P31" s="295"/>
      <c r="Q31" s="295"/>
      <c r="R31" s="295"/>
      <c r="S31" s="295"/>
      <c r="T31" s="295"/>
      <c r="U31" s="295"/>
      <c r="V31" s="295"/>
    </row>
    <row r="32" spans="1:22" ht="61.5" customHeight="1">
      <c r="A32" s="636" t="s">
        <v>258</v>
      </c>
      <c r="B32" s="636"/>
      <c r="C32" s="636"/>
      <c r="D32" s="636"/>
      <c r="E32" s="636"/>
      <c r="F32" s="636"/>
      <c r="G32" s="636"/>
      <c r="H32" s="636"/>
      <c r="I32" s="636"/>
      <c r="J32" s="636"/>
      <c r="K32" s="636"/>
      <c r="L32" s="636"/>
      <c r="M32" s="636"/>
      <c r="N32" s="636"/>
      <c r="O32" s="636"/>
      <c r="P32" s="636"/>
      <c r="Q32" s="636"/>
      <c r="R32" s="636"/>
      <c r="S32" s="636"/>
      <c r="T32" s="636"/>
      <c r="U32" s="636"/>
      <c r="V32" s="636"/>
    </row>
    <row r="33" spans="1:22" ht="7.5" customHeight="1">
      <c r="A33" s="314"/>
      <c r="B33" s="314"/>
      <c r="C33" s="314"/>
      <c r="D33" s="314"/>
      <c r="E33" s="314"/>
      <c r="F33" s="314"/>
      <c r="G33" s="314"/>
      <c r="H33" s="314"/>
      <c r="I33" s="314"/>
      <c r="J33" s="314"/>
      <c r="K33" s="314"/>
      <c r="L33" s="314"/>
      <c r="M33" s="314"/>
      <c r="N33" s="314"/>
      <c r="O33" s="314"/>
      <c r="P33" s="314"/>
      <c r="Q33" s="314"/>
      <c r="R33" s="314"/>
      <c r="S33" s="314"/>
      <c r="T33" s="314"/>
      <c r="U33" s="314"/>
      <c r="V33" s="314"/>
    </row>
    <row r="34" spans="1:5" ht="15" customHeight="1">
      <c r="A34" s="642" t="s">
        <v>188</v>
      </c>
      <c r="B34" s="642"/>
      <c r="C34" s="642"/>
      <c r="D34" s="642"/>
      <c r="E34" s="642"/>
    </row>
    <row r="35" spans="1:5" ht="8.25" customHeight="1">
      <c r="A35" s="315"/>
      <c r="B35" s="315"/>
      <c r="C35" s="315"/>
      <c r="D35" s="315"/>
      <c r="E35" s="315"/>
    </row>
    <row r="36" spans="2:21" ht="12.75" customHeight="1">
      <c r="B36" s="734">
        <f>IF('女子データ入力'!F3="","",'女子データ入力'!F3)</f>
      </c>
      <c r="C36" s="734"/>
      <c r="D36" s="734"/>
      <c r="E36" s="734"/>
      <c r="F36" s="628">
        <f>IF('女子データ入力'!F4="","",'女子データ入力'!F4)</f>
      </c>
      <c r="G36" s="628"/>
      <c r="H36" s="628"/>
      <c r="I36" s="628"/>
      <c r="J36" s="628"/>
      <c r="K36" s="629" t="s">
        <v>24</v>
      </c>
      <c r="L36" s="629"/>
      <c r="M36" s="629"/>
      <c r="N36" s="629"/>
      <c r="O36" s="650">
        <f>IF('女子データ入力'!F5="","",'女子データ入力'!F5)</f>
      </c>
      <c r="P36" s="650"/>
      <c r="Q36" s="650"/>
      <c r="R36" s="650"/>
      <c r="S36" s="650"/>
      <c r="T36" s="650"/>
      <c r="U36" s="289" t="s">
        <v>25</v>
      </c>
    </row>
  </sheetData>
  <sheetProtection sheet="1" selectLockedCells="1" selectUnlockedCells="1"/>
  <mergeCells count="62">
    <mergeCell ref="H8:I9"/>
    <mergeCell ref="A8:B8"/>
    <mergeCell ref="B14:E14"/>
    <mergeCell ref="B11:E11"/>
    <mergeCell ref="B12:E12"/>
    <mergeCell ref="B13:E13"/>
    <mergeCell ref="F8:F10"/>
    <mergeCell ref="G8:G10"/>
    <mergeCell ref="B1:U1"/>
    <mergeCell ref="B3:V3"/>
    <mergeCell ref="A7:B7"/>
    <mergeCell ref="C7:E7"/>
    <mergeCell ref="F7:G7"/>
    <mergeCell ref="H7:I7"/>
    <mergeCell ref="J7:J10"/>
    <mergeCell ref="M7:U7"/>
    <mergeCell ref="B10:E10"/>
    <mergeCell ref="A9:B9"/>
    <mergeCell ref="M8:U15"/>
    <mergeCell ref="B16:E16"/>
    <mergeCell ref="M16:U16"/>
    <mergeCell ref="B17:E17"/>
    <mergeCell ref="M17:N17"/>
    <mergeCell ref="O17:R17"/>
    <mergeCell ref="S17:T17"/>
    <mergeCell ref="U17:U19"/>
    <mergeCell ref="B18:E18"/>
    <mergeCell ref="Q18:Q19"/>
    <mergeCell ref="R18:R19"/>
    <mergeCell ref="S18:T18"/>
    <mergeCell ref="B19:E19"/>
    <mergeCell ref="N19:P19"/>
    <mergeCell ref="B23:E23"/>
    <mergeCell ref="N23:P23"/>
    <mergeCell ref="M18:N18"/>
    <mergeCell ref="O18:P18"/>
    <mergeCell ref="B20:E20"/>
    <mergeCell ref="N20:P20"/>
    <mergeCell ref="N21:P21"/>
    <mergeCell ref="B22:E22"/>
    <mergeCell ref="N22:P22"/>
    <mergeCell ref="O36:T36"/>
    <mergeCell ref="B24:E24"/>
    <mergeCell ref="N24:P24"/>
    <mergeCell ref="B25:E25"/>
    <mergeCell ref="N25:P25"/>
    <mergeCell ref="B26:E26"/>
    <mergeCell ref="B27:E27"/>
    <mergeCell ref="A6:B6"/>
    <mergeCell ref="C6:E6"/>
    <mergeCell ref="A34:E34"/>
    <mergeCell ref="B36:E36"/>
    <mergeCell ref="B15:E15"/>
    <mergeCell ref="C9:E9"/>
    <mergeCell ref="C8:D8"/>
    <mergeCell ref="B21:E21"/>
    <mergeCell ref="F36:J36"/>
    <mergeCell ref="K36:N36"/>
    <mergeCell ref="B28:E28"/>
    <mergeCell ref="B29:E29"/>
    <mergeCell ref="B30:E30"/>
    <mergeCell ref="A32:V32"/>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B5" sqref="B5"/>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40</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687" t="s">
        <v>208</v>
      </c>
      <c r="B3" s="691" t="s">
        <v>31</v>
      </c>
      <c r="C3" s="703" t="s">
        <v>28</v>
      </c>
      <c r="D3" s="703"/>
      <c r="E3" s="703"/>
      <c r="F3" s="704" t="s">
        <v>29</v>
      </c>
      <c r="G3" s="705"/>
      <c r="H3" s="706"/>
      <c r="I3" s="155"/>
      <c r="J3" s="156" t="s">
        <v>30</v>
      </c>
      <c r="K3" s="157"/>
      <c r="L3" s="700" t="s">
        <v>32</v>
      </c>
      <c r="M3" s="701"/>
      <c r="N3" s="702"/>
      <c r="O3" s="88"/>
      <c r="P3" s="88"/>
      <c r="Q3" s="88"/>
      <c r="R3" s="88"/>
      <c r="S3" s="88"/>
      <c r="T3" s="88"/>
      <c r="U3" s="88"/>
      <c r="V3" s="88"/>
      <c r="W3" s="88"/>
      <c r="X3" s="88"/>
      <c r="Y3" s="88"/>
      <c r="Z3" s="88"/>
      <c r="AA3" s="88"/>
      <c r="AB3" s="88"/>
    </row>
    <row r="4" spans="1:28" ht="21.75" customHeight="1" thickBot="1">
      <c r="A4" s="687"/>
      <c r="B4" s="692"/>
      <c r="C4" s="91" t="s">
        <v>33</v>
      </c>
      <c r="D4" s="707" t="s">
        <v>42</v>
      </c>
      <c r="E4" s="708"/>
      <c r="F4" s="92" t="s">
        <v>33</v>
      </c>
      <c r="G4" s="707" t="s">
        <v>42</v>
      </c>
      <c r="H4" s="708"/>
      <c r="I4" s="91" t="s">
        <v>33</v>
      </c>
      <c r="J4" s="707" t="s">
        <v>34</v>
      </c>
      <c r="K4" s="708"/>
      <c r="L4" s="93" t="s">
        <v>35</v>
      </c>
      <c r="M4" s="158" t="s">
        <v>34</v>
      </c>
      <c r="N4" s="94" t="s">
        <v>30</v>
      </c>
      <c r="O4" s="88"/>
      <c r="P4" s="88"/>
      <c r="Q4" s="88"/>
      <c r="R4" s="88"/>
      <c r="S4" s="88"/>
      <c r="T4" s="88"/>
      <c r="U4" s="88"/>
      <c r="V4" s="88"/>
      <c r="W4" s="88"/>
      <c r="X4" s="88"/>
      <c r="Y4" s="88"/>
      <c r="Z4" s="88"/>
      <c r="AA4" s="88"/>
      <c r="AB4" s="88"/>
    </row>
    <row r="5" spans="1:28" s="152" customFormat="1" ht="21.75" customHeight="1" thickBot="1">
      <c r="A5" s="172" t="str">
        <f>IF('男子データ入力'!AI94="",'女子データ入力'!AH94,'男子データ入力'!AH94)</f>
        <v>　</v>
      </c>
      <c r="B5" s="149" t="str">
        <f>IF('男子データ入力'!AI95="",'女子データ入力'!AH95,'男子データ入力'!AH95)</f>
        <v>　中学校</v>
      </c>
      <c r="C5" s="104">
        <f>'男子データ入力'!AI96</f>
        <v>0</v>
      </c>
      <c r="D5" s="696">
        <f>'男子データ入力'!AF152</f>
        <v>0</v>
      </c>
      <c r="E5" s="690"/>
      <c r="F5" s="107">
        <f>'女子データ入力'!AI96</f>
        <v>0</v>
      </c>
      <c r="G5" s="696">
        <f>'女子データ入力'!AF152</f>
        <v>0</v>
      </c>
      <c r="H5" s="690"/>
      <c r="I5" s="104">
        <f>C5+F5</f>
        <v>0</v>
      </c>
      <c r="J5" s="696">
        <f>D5+G5</f>
        <v>0</v>
      </c>
      <c r="K5" s="690"/>
      <c r="L5" s="150">
        <f>I5*3500</f>
        <v>0</v>
      </c>
      <c r="M5" s="159">
        <f>J5*500</f>
        <v>0</v>
      </c>
      <c r="N5" s="151">
        <f>L5+M5</f>
        <v>0</v>
      </c>
      <c r="O5" s="148"/>
      <c r="P5" s="148"/>
      <c r="Q5" s="148"/>
      <c r="R5" s="148"/>
      <c r="S5" s="148"/>
      <c r="T5" s="148"/>
      <c r="U5" s="148"/>
      <c r="V5" s="148"/>
      <c r="W5" s="148"/>
      <c r="X5" s="148"/>
      <c r="Y5" s="148"/>
      <c r="Z5" s="148"/>
      <c r="AA5" s="148"/>
      <c r="AB5" s="148"/>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41</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687" t="s">
        <v>208</v>
      </c>
      <c r="B12" s="691" t="s">
        <v>31</v>
      </c>
      <c r="C12" s="693" t="s">
        <v>28</v>
      </c>
      <c r="D12" s="693"/>
      <c r="E12" s="693"/>
      <c r="F12" s="694" t="s">
        <v>29</v>
      </c>
      <c r="G12" s="695"/>
      <c r="H12" s="695"/>
      <c r="I12" s="697" t="s">
        <v>30</v>
      </c>
      <c r="J12" s="698"/>
      <c r="K12" s="699"/>
      <c r="L12" s="688" t="s">
        <v>98</v>
      </c>
      <c r="M12" s="689"/>
      <c r="N12" s="690"/>
      <c r="O12" s="96"/>
      <c r="P12" s="88"/>
      <c r="Q12" s="88"/>
      <c r="R12" s="88"/>
      <c r="S12" s="88"/>
      <c r="T12" s="88"/>
      <c r="U12" s="88"/>
      <c r="V12" s="88"/>
      <c r="W12" s="88"/>
      <c r="X12" s="88"/>
      <c r="Y12" s="88"/>
      <c r="Z12" s="88"/>
      <c r="AA12" s="88"/>
    </row>
    <row r="13" spans="1:27" ht="21.75" customHeight="1" thickBot="1">
      <c r="A13" s="687"/>
      <c r="B13" s="692"/>
      <c r="C13" s="97" t="s">
        <v>33</v>
      </c>
      <c r="D13" s="98" t="s">
        <v>36</v>
      </c>
      <c r="E13" s="99" t="s">
        <v>37</v>
      </c>
      <c r="F13" s="100" t="s">
        <v>33</v>
      </c>
      <c r="G13" s="98" t="s">
        <v>36</v>
      </c>
      <c r="H13" s="99" t="s">
        <v>37</v>
      </c>
      <c r="I13" s="100" t="s">
        <v>33</v>
      </c>
      <c r="J13" s="98" t="s">
        <v>38</v>
      </c>
      <c r="K13" s="101" t="s">
        <v>39</v>
      </c>
      <c r="L13" s="102" t="s">
        <v>95</v>
      </c>
      <c r="M13" s="102" t="s">
        <v>96</v>
      </c>
      <c r="N13" s="102" t="s">
        <v>97</v>
      </c>
      <c r="O13" s="103"/>
      <c r="P13" s="88"/>
      <c r="Q13" s="88"/>
      <c r="R13" s="88"/>
      <c r="S13" s="88"/>
      <c r="T13" s="88"/>
      <c r="U13" s="88"/>
      <c r="V13" s="88"/>
      <c r="W13" s="88"/>
      <c r="X13" s="88"/>
      <c r="Y13" s="88"/>
      <c r="Z13" s="88"/>
      <c r="AA13" s="88"/>
    </row>
    <row r="14" spans="1:27" ht="21.75" customHeight="1" thickBot="1">
      <c r="A14" s="172" t="str">
        <f>IF('男子データ入力'!AI94="",'女子データ入力'!AI94,'男子データ入力'!AI94)</f>
        <v>　</v>
      </c>
      <c r="B14" s="149" t="str">
        <f>IF('男子データ入力'!AI95="",'女子データ入力'!AH95,'男子データ入力'!AH95)</f>
        <v>　中学校</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53">
        <f>C14+F14</f>
        <v>0</v>
      </c>
      <c r="J14" s="154">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2.7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2.7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2.7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2.7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2.7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2.7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2.7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2.7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2.7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2.7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2.7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2.7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2.7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2.7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2.7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2.7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2.7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2.7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2.7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2.7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2.7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2.7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2.7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2.7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2.7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2.7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2.7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2.7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2.7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2.7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2.7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2.7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2.7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2.7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2.7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2.7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2.7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2.7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2.7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2.7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2.7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2.7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2.7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2.7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2.7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2.7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2.7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2.7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2.7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2.7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2.7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2.7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2.7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2.7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2.7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2.7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2.7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2.7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2.7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2.7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2.7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2.7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2.7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2.7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2.7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2.7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2.7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2.7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M2" sqref="M2"/>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66" t="s">
        <v>78</v>
      </c>
      <c r="B1" s="717" t="s">
        <v>83</v>
      </c>
      <c r="C1" s="717"/>
      <c r="D1" s="717"/>
      <c r="E1" s="717"/>
      <c r="H1" s="166" t="s">
        <v>78</v>
      </c>
      <c r="I1" s="717" t="s">
        <v>84</v>
      </c>
      <c r="J1" s="717"/>
      <c r="K1" s="717"/>
      <c r="L1" s="717"/>
    </row>
    <row r="2" spans="1:12" s="110" customFormat="1" ht="30" customHeight="1" thickBot="1">
      <c r="A2" s="168" t="s">
        <v>76</v>
      </c>
      <c r="B2" s="713">
        <f>'男子データ入力'!AI95</f>
      </c>
      <c r="C2" s="714"/>
      <c r="D2" s="717" t="s">
        <v>77</v>
      </c>
      <c r="E2" s="717"/>
      <c r="G2" s="167"/>
      <c r="H2" s="168" t="s">
        <v>76</v>
      </c>
      <c r="I2" s="713">
        <f>'男子データ入力'!AI95</f>
      </c>
      <c r="J2" s="714"/>
      <c r="K2" s="717" t="s">
        <v>77</v>
      </c>
      <c r="L2" s="717"/>
    </row>
    <row r="3" ht="28.5" customHeight="1" thickBot="1"/>
    <row r="4" spans="1:16" ht="32.25" customHeight="1" thickBot="1">
      <c r="A4" s="144" t="s">
        <v>8</v>
      </c>
      <c r="B4" s="713" t="s">
        <v>79</v>
      </c>
      <c r="C4" s="715"/>
      <c r="D4" s="160" t="s">
        <v>80</v>
      </c>
      <c r="E4" s="112" t="s">
        <v>180</v>
      </c>
      <c r="H4" s="144" t="s">
        <v>8</v>
      </c>
      <c r="I4" s="713" t="s">
        <v>81</v>
      </c>
      <c r="J4" s="715"/>
      <c r="K4" s="145" t="s">
        <v>80</v>
      </c>
      <c r="L4" s="112" t="s">
        <v>180</v>
      </c>
      <c r="M4" s="722" t="s">
        <v>82</v>
      </c>
      <c r="N4" s="723"/>
      <c r="O4" s="165" t="s">
        <v>80</v>
      </c>
      <c r="P4" s="112" t="s">
        <v>180</v>
      </c>
    </row>
    <row r="5" spans="1:16" ht="32.25" customHeight="1">
      <c r="A5" s="113">
        <v>1</v>
      </c>
      <c r="B5" s="709">
        <f>IF(ISNA('男子データ入力'!G96),"",'男子データ入力'!G96)</f>
      </c>
      <c r="C5" s="710"/>
      <c r="D5" s="161">
        <f>IF(ISNA('男子データ入力'!H96),"",'男子データ入力'!H96)</f>
      </c>
      <c r="E5" s="163">
        <f>IF(ISNA('男子データ入力'!AN129),"",'男子データ入力'!AN129)</f>
      </c>
      <c r="H5" s="113">
        <v>1</v>
      </c>
      <c r="I5" s="709">
        <f>IF(ISNA('男子データ入力'!AL140),"",'男子データ入力'!AL140)</f>
      </c>
      <c r="J5" s="710"/>
      <c r="K5" s="114">
        <f>IF(ISNA('男子データ入力'!G140),"",'男子データ入力'!G140)</f>
      </c>
      <c r="L5" s="163">
        <f>IF(ISNA('男子データ入力'!AX140),"",'男子データ入力'!AX140)</f>
      </c>
      <c r="M5" s="709">
        <f>IF(ISNA('男子データ入力'!O140),"",'男子データ入力'!O140)</f>
      </c>
      <c r="N5" s="710"/>
      <c r="O5" s="161">
        <f>IF(ISNA('男子データ入力'!P140),"",'男子データ入力'!P140)</f>
      </c>
      <c r="P5" s="163">
        <f>IF(ISNA('男子データ入力'!AY140),"",'男子データ入力'!AY140)</f>
      </c>
    </row>
    <row r="6" spans="1:16" ht="32.25" customHeight="1">
      <c r="A6" s="115">
        <v>2</v>
      </c>
      <c r="B6" s="716">
        <f>IF(ISNA('男子データ入力'!G97),"",'男子データ入力'!G97)</f>
      </c>
      <c r="C6" s="711"/>
      <c r="D6" s="162">
        <f>IF(ISNA('男子データ入力'!H97),"",'男子データ入力'!H97)</f>
      </c>
      <c r="E6" s="116">
        <f>IF(ISNA('男子データ入力'!AN130),"",'男子データ入力'!AN130)</f>
      </c>
      <c r="H6" s="115">
        <v>2</v>
      </c>
      <c r="I6" s="711">
        <f>IF(ISNA('男子データ入力'!AL141),"",'男子データ入力'!AL141)</f>
      </c>
      <c r="J6" s="712"/>
      <c r="K6" s="116">
        <f>IF(ISNA('男子データ入力'!G141),"",'男子データ入力'!G141)</f>
      </c>
      <c r="L6" s="116">
        <f>IF(ISNA('男子データ入力'!AX141),"",'男子データ入力'!AX141)</f>
      </c>
      <c r="M6" s="711">
        <f>IF(ISNA('男子データ入力'!O141),"",'男子データ入力'!O141)</f>
      </c>
      <c r="N6" s="712"/>
      <c r="O6" s="162">
        <f>IF(ISNA('男子データ入力'!P141),"",'男子データ入力'!P141)</f>
      </c>
      <c r="P6" s="116">
        <f>IF(ISNA('男子データ入力'!AY141),"",'男子データ入力'!AY141)</f>
      </c>
    </row>
    <row r="7" spans="1:16" ht="32.25" customHeight="1">
      <c r="A7" s="115">
        <v>3</v>
      </c>
      <c r="B7" s="716">
        <f>IF(ISNA('男子データ入力'!G98),"",'男子データ入力'!G98)</f>
      </c>
      <c r="C7" s="711"/>
      <c r="D7" s="162">
        <f>IF(ISNA('男子データ入力'!H98),"",'男子データ入力'!H98)</f>
      </c>
      <c r="E7" s="116">
        <f>IF(ISNA('男子データ入力'!AN131),"",'男子データ入力'!AN131)</f>
      </c>
      <c r="H7" s="115">
        <v>3</v>
      </c>
      <c r="I7" s="711">
        <f>IF(ISNA('男子データ入力'!AL142),"",'男子データ入力'!AL142)</f>
      </c>
      <c r="J7" s="712"/>
      <c r="K7" s="116">
        <f>IF(ISNA('男子データ入力'!G142),"",'男子データ入力'!G142)</f>
      </c>
      <c r="L7" s="116">
        <f>IF(ISNA('男子データ入力'!AX142),"",'男子データ入力'!AX142)</f>
      </c>
      <c r="M7" s="711">
        <f>IF(ISNA('男子データ入力'!O142),"",'男子データ入力'!O142)</f>
      </c>
      <c r="N7" s="712"/>
      <c r="O7" s="162">
        <f>IF(ISNA('男子データ入力'!P142),"",'男子データ入力'!P142)</f>
      </c>
      <c r="P7" s="116">
        <f>IF(ISNA('男子データ入力'!AY142),"",'男子データ入力'!AY142)</f>
      </c>
    </row>
    <row r="8" spans="1:16" ht="32.25" customHeight="1">
      <c r="A8" s="115">
        <v>4</v>
      </c>
      <c r="B8" s="716">
        <f>IF(ISNA('男子データ入力'!G99),"",'男子データ入力'!G99)</f>
      </c>
      <c r="C8" s="711"/>
      <c r="D8" s="162">
        <f>IF(ISNA('男子データ入力'!H99),"",'男子データ入力'!H99)</f>
      </c>
      <c r="E8" s="116">
        <f>IF(ISNA('男子データ入力'!AN132),"",'男子データ入力'!AN132)</f>
      </c>
      <c r="H8" s="115">
        <v>4</v>
      </c>
      <c r="I8" s="711">
        <f>IF(ISNA('男子データ入力'!AL143),"",'男子データ入力'!AL143)</f>
      </c>
      <c r="J8" s="712"/>
      <c r="K8" s="116">
        <f>IF(ISNA('男子データ入力'!G143),"",'男子データ入力'!G143)</f>
      </c>
      <c r="L8" s="116">
        <f>IF(ISNA('男子データ入力'!AX143),"",'男子データ入力'!AX143)</f>
      </c>
      <c r="M8" s="711">
        <f>IF(ISNA('男子データ入力'!O143),"",'男子データ入力'!O143)</f>
      </c>
      <c r="N8" s="712"/>
      <c r="O8" s="162">
        <f>IF(ISNA('男子データ入力'!P143),"",'男子データ入力'!P143)</f>
      </c>
      <c r="P8" s="116">
        <f>IF(ISNA('男子データ入力'!AY143),"",'男子データ入力'!AY143)</f>
      </c>
    </row>
    <row r="9" spans="1:16" ht="32.25" customHeight="1">
      <c r="A9" s="115">
        <v>5</v>
      </c>
      <c r="B9" s="716">
        <f>IF(ISNA('男子データ入力'!G100),"",'男子データ入力'!G100)</f>
      </c>
      <c r="C9" s="711"/>
      <c r="D9" s="162">
        <f>IF(ISNA('男子データ入力'!H100),"",'男子データ入力'!H100)</f>
      </c>
      <c r="E9" s="116">
        <f>IF(ISNA('男子データ入力'!AN133),"",'男子データ入力'!AN133)</f>
      </c>
      <c r="H9" s="115">
        <v>5</v>
      </c>
      <c r="I9" s="711">
        <f>IF(ISNA('男子データ入力'!AL144),"",'男子データ入力'!AL144)</f>
      </c>
      <c r="J9" s="712"/>
      <c r="K9" s="116">
        <f>IF(ISNA('男子データ入力'!G144),"",'男子データ入力'!G144)</f>
      </c>
      <c r="L9" s="116">
        <f>IF(ISNA('男子データ入力'!AX144),"",'男子データ入力'!AX144)</f>
      </c>
      <c r="M9" s="711">
        <f>IF(ISNA('男子データ入力'!O144),"",'男子データ入力'!O144)</f>
      </c>
      <c r="N9" s="712"/>
      <c r="O9" s="162">
        <f>IF(ISNA('男子データ入力'!P144),"",'男子データ入力'!P144)</f>
      </c>
      <c r="P9" s="116">
        <f>IF(ISNA('男子データ入力'!AY144),"",'男子データ入力'!AY144)</f>
      </c>
    </row>
    <row r="10" spans="1:16" ht="32.25" customHeight="1" thickBot="1">
      <c r="A10" s="170">
        <v>6</v>
      </c>
      <c r="B10" s="720">
        <f>IF(ISNA('男子データ入力'!G101),"",'男子データ入力'!G101)</f>
      </c>
      <c r="C10" s="721"/>
      <c r="D10" s="176">
        <f>IF(ISNA('男子データ入力'!H101),"",'男子データ入力'!H101)</f>
      </c>
      <c r="E10" s="164">
        <f>IF(ISNA('男子データ入力'!AN134),"",'男子データ入力'!AN134)</f>
      </c>
      <c r="H10" s="170">
        <v>6</v>
      </c>
      <c r="I10" s="720">
        <f>IF(ISNA('男子データ入力'!AL145),"",'男子データ入力'!AL145)</f>
      </c>
      <c r="J10" s="721"/>
      <c r="K10" s="178">
        <f>IF(ISNA('男子データ入力'!G145),"",'男子データ入力'!G145)</f>
      </c>
      <c r="L10" s="164">
        <f>IF(ISNA('男子データ入力'!AX145),"",'男子データ入力'!AX145)</f>
      </c>
      <c r="M10" s="720">
        <f>IF(ISNA('男子データ入力'!O145),"",'男子データ入力'!O145)</f>
      </c>
      <c r="N10" s="721"/>
      <c r="O10" s="176">
        <f>IF(ISNA('男子データ入力'!P145),"",'男子データ入力'!P145)</f>
      </c>
      <c r="P10" s="164">
        <f>IF(ISNA('男子データ入力'!AY145),"",'男子データ入力'!AY145)</f>
      </c>
    </row>
    <row r="11" spans="1:16" ht="32.25" customHeight="1" hidden="1">
      <c r="A11" s="321">
        <v>7</v>
      </c>
      <c r="B11" s="724">
        <f>IF(ISNA('男子データ入力'!G102),"",'男子データ入力'!G102)</f>
      </c>
      <c r="C11" s="725"/>
      <c r="D11" s="323">
        <f>IF(ISNA('男子データ入力'!H102),"",'男子データ入力'!H102)</f>
      </c>
      <c r="E11" s="163">
        <f>IF(ISNA('男子データ入力'!AN135),"",'男子データ入力'!AN135)</f>
      </c>
      <c r="H11" s="321">
        <v>7</v>
      </c>
      <c r="I11" s="724">
        <f>IF(ISNA('男子データ入力'!AL146),"",'男子データ入力'!AL146)</f>
      </c>
      <c r="J11" s="725"/>
      <c r="K11" s="322">
        <f>IF(ISNA('男子データ入力'!G146),"",'男子データ入力'!G146)</f>
      </c>
      <c r="L11" s="163">
        <f>IF(ISNA('男子データ入力'!AX146),"",'男子データ入力'!AX146)</f>
      </c>
      <c r="M11" s="724">
        <f>IF(ISNA('男子データ入力'!O146),"",'男子データ入力'!O146)</f>
      </c>
      <c r="N11" s="725"/>
      <c r="O11" s="323">
        <f>IF(ISNA('男子データ入力'!P146),"",'男子データ入力'!P146)</f>
      </c>
      <c r="P11" s="163">
        <f>IF(ISNA('男子データ入力'!AY146),"",'男子データ入力'!AY146)</f>
      </c>
    </row>
    <row r="12" spans="1:16" ht="31.5" customHeight="1" hidden="1">
      <c r="A12" s="169">
        <v>8</v>
      </c>
      <c r="B12" s="716">
        <f>IF(ISNA('男子データ入力'!G103),"",'男子データ入力'!G103)</f>
      </c>
      <c r="C12" s="711"/>
      <c r="D12" s="175">
        <f>IF(ISNA('男子データ入力'!H103),"",'男子データ入力'!H103)</f>
      </c>
      <c r="E12" s="116">
        <f>IF(ISNA('男子データ入力'!AN136),"",'男子データ入力'!AN136)</f>
      </c>
      <c r="H12" s="169">
        <v>8</v>
      </c>
      <c r="I12" s="716">
        <f>IF(ISNA('男子データ入力'!AL147),"",'男子データ入力'!AL147)</f>
      </c>
      <c r="J12" s="711"/>
      <c r="K12" s="177">
        <f>IF(ISNA('男子データ入力'!G147),"",'男子データ入力'!G147)</f>
      </c>
      <c r="L12" s="116">
        <f>IF(ISNA('男子データ入力'!AX147),"",'男子データ入力'!AX147)</f>
      </c>
      <c r="M12" s="716">
        <f>IF(ISNA('男子データ入力'!O147),"",'男子データ入力'!O147)</f>
      </c>
      <c r="N12" s="711"/>
      <c r="O12" s="175">
        <f>IF(ISNA('男子データ入力'!P147),"",'男子データ入力'!P147)</f>
      </c>
      <c r="P12" s="116">
        <f>IF(ISNA('男子データ入力'!AY147),"",'男子データ入力'!AY147)</f>
      </c>
    </row>
    <row r="13" spans="1:16" ht="31.5" customHeight="1" hidden="1">
      <c r="A13" s="169">
        <v>9</v>
      </c>
      <c r="B13" s="716">
        <f>IF(ISNA('男子データ入力'!G104),"",'男子データ入力'!G104)</f>
      </c>
      <c r="C13" s="711"/>
      <c r="D13" s="175">
        <f>IF(ISNA('男子データ入力'!H104),"",'男子データ入力'!H104)</f>
      </c>
      <c r="E13" s="116">
        <f>IF(ISNA('男子データ入力'!AN137),"",'男子データ入力'!AN137)</f>
      </c>
      <c r="H13" s="169">
        <v>9</v>
      </c>
      <c r="I13" s="716">
        <f>IF(ISNA('男子データ入力'!AL148),"",'男子データ入力'!AL148)</f>
      </c>
      <c r="J13" s="711"/>
      <c r="K13" s="177">
        <f>IF(ISNA('男子データ入力'!G148),"",'男子データ入力'!G148)</f>
      </c>
      <c r="L13" s="116">
        <f>IF(ISNA('男子データ入力'!AX148),"",'男子データ入力'!AX148)</f>
      </c>
      <c r="M13" s="716">
        <f>IF(ISNA('男子データ入力'!O148),"",'男子データ入力'!O148)</f>
      </c>
      <c r="N13" s="711"/>
      <c r="O13" s="175">
        <f>IF(ISNA('男子データ入力'!P148),"",'男子データ入力'!P148)</f>
      </c>
      <c r="P13" s="116">
        <f>IF(ISNA('男子データ入力'!AY148),"",'男子データ入力'!AY148)</f>
      </c>
    </row>
    <row r="14" spans="1:16" ht="31.5" customHeight="1" hidden="1" thickBot="1">
      <c r="A14" s="170">
        <v>10</v>
      </c>
      <c r="B14" s="720">
        <f>IF(ISNA('男子データ入力'!G105),"",'男子データ入力'!G105)</f>
      </c>
      <c r="C14" s="721"/>
      <c r="D14" s="176">
        <f>IF(ISNA('男子データ入力'!H105),"",'男子データ入力'!H105)</f>
      </c>
      <c r="E14" s="164">
        <f>IF(ISNA('男子データ入力'!AN138),"",'男子データ入力'!AN138)</f>
      </c>
      <c r="H14" s="170">
        <v>10</v>
      </c>
      <c r="I14" s="720">
        <f>IF(ISNA('男子データ入力'!AL149),"",'男子データ入力'!AL149)</f>
      </c>
      <c r="J14" s="721"/>
      <c r="K14" s="178">
        <f>IF(ISNA('男子データ入力'!G149),"",'男子データ入力'!G149)</f>
      </c>
      <c r="L14" s="164">
        <f>IF(ISNA('男子データ入力'!AX149),"",'男子データ入力'!AX149)</f>
      </c>
      <c r="M14" s="720">
        <f>IF(ISNA('男子データ入力'!O149),"",'男子データ入力'!O149)</f>
      </c>
      <c r="N14" s="721"/>
      <c r="O14" s="176">
        <f>IF(ISNA('男子データ入力'!P149),"",'男子データ入力'!P149)</f>
      </c>
      <c r="P14" s="164">
        <f>IF(ISNA('男子データ入力'!AY149),"",'男子データ入力'!AY149)</f>
      </c>
    </row>
    <row r="15" spans="1:10" ht="22.5" customHeight="1" thickBot="1">
      <c r="A15" s="117"/>
      <c r="B15" s="117"/>
      <c r="C15" s="117"/>
      <c r="H15" s="117"/>
      <c r="I15" s="117"/>
      <c r="J15" s="117"/>
    </row>
    <row r="16" spans="1:12" s="110" customFormat="1" ht="30" customHeight="1" thickBot="1">
      <c r="A16" s="166" t="s">
        <v>78</v>
      </c>
      <c r="B16" s="717" t="s">
        <v>86</v>
      </c>
      <c r="C16" s="717"/>
      <c r="D16" s="717"/>
      <c r="E16" s="717"/>
      <c r="H16" s="166" t="s">
        <v>78</v>
      </c>
      <c r="I16" s="717" t="s">
        <v>85</v>
      </c>
      <c r="J16" s="717"/>
      <c r="K16" s="717"/>
      <c r="L16" s="717"/>
    </row>
    <row r="17" spans="1:12" s="110" customFormat="1" ht="30" customHeight="1" thickBot="1">
      <c r="A17" s="168" t="s">
        <v>76</v>
      </c>
      <c r="B17" s="713">
        <f>'女子データ入力'!AI95</f>
      </c>
      <c r="C17" s="714"/>
      <c r="D17" s="717" t="s">
        <v>77</v>
      </c>
      <c r="E17" s="717"/>
      <c r="H17" s="168" t="s">
        <v>76</v>
      </c>
      <c r="I17" s="713">
        <f>'女子データ入力'!AI95</f>
      </c>
      <c r="J17" s="714"/>
      <c r="K17" s="717" t="s">
        <v>77</v>
      </c>
      <c r="L17" s="717"/>
    </row>
    <row r="18" ht="28.5" customHeight="1" thickBot="1"/>
    <row r="19" spans="1:16" ht="32.25" customHeight="1" thickBot="1">
      <c r="A19" s="144" t="s">
        <v>8</v>
      </c>
      <c r="B19" s="713" t="s">
        <v>87</v>
      </c>
      <c r="C19" s="715"/>
      <c r="D19" s="160" t="s">
        <v>80</v>
      </c>
      <c r="E19" s="112" t="s">
        <v>180</v>
      </c>
      <c r="F19" s="118"/>
      <c r="G19" s="117"/>
      <c r="H19" s="144" t="s">
        <v>8</v>
      </c>
      <c r="I19" s="713" t="s">
        <v>89</v>
      </c>
      <c r="J19" s="715"/>
      <c r="K19" s="145" t="s">
        <v>80</v>
      </c>
      <c r="L19" s="112" t="s">
        <v>180</v>
      </c>
      <c r="M19" s="722" t="s">
        <v>88</v>
      </c>
      <c r="N19" s="723"/>
      <c r="O19" s="165" t="s">
        <v>80</v>
      </c>
      <c r="P19" s="112" t="s">
        <v>180</v>
      </c>
    </row>
    <row r="20" spans="1:16" ht="32.25" customHeight="1">
      <c r="A20" s="324">
        <v>1</v>
      </c>
      <c r="B20" s="709">
        <f>IF(ISNA('女子データ入力'!G96),"",'女子データ入力'!G96)</f>
      </c>
      <c r="C20" s="710"/>
      <c r="D20" s="161">
        <f>IF(ISNA('女子データ入力'!H96),"",'女子データ入力'!H96)</f>
      </c>
      <c r="E20" s="180">
        <f>IF(ISNA('女子データ入力'!AN129),"",'女子データ入力'!AN129)</f>
      </c>
      <c r="G20" s="117"/>
      <c r="H20" s="324">
        <v>1</v>
      </c>
      <c r="I20" s="718">
        <f>IF(ISNA('女子データ入力'!AL140),"",'女子データ入力'!AL140)</f>
      </c>
      <c r="J20" s="719"/>
      <c r="K20" s="179">
        <f>IF(ISNA('女子データ入力'!G140),"",'女子データ入力'!G140)</f>
      </c>
      <c r="L20" s="180">
        <f>IF(ISNA('女子データ入力'!AX140),"",'女子データ入力'!AX140)</f>
      </c>
      <c r="M20" s="718">
        <f>IF(ISNA('女子データ入力'!O140),"",'女子データ入力'!O140)</f>
      </c>
      <c r="N20" s="719"/>
      <c r="O20" s="181">
        <f>IF(ISNA('女子データ入力'!P140),"",'女子データ入力'!P140)</f>
      </c>
      <c r="P20" s="180">
        <f>IF(ISNA('女子データ入力'!AY140),"",'女子データ入力'!AY140)</f>
      </c>
    </row>
    <row r="21" spans="1:16" ht="32.25" customHeight="1">
      <c r="A21" s="115">
        <v>2</v>
      </c>
      <c r="B21" s="711">
        <f>IF(ISNA('女子データ入力'!G97),"",'女子データ入力'!G97)</f>
      </c>
      <c r="C21" s="712"/>
      <c r="D21" s="162">
        <f>IF(ISNA('女子データ入力'!H97),"",'女子データ入力'!H97)</f>
      </c>
      <c r="E21" s="116">
        <f>IF(ISNA('女子データ入力'!AN130),"",'女子データ入力'!AN130)</f>
      </c>
      <c r="G21" s="117"/>
      <c r="H21" s="115">
        <v>2</v>
      </c>
      <c r="I21" s="716">
        <f>IF(ISNA('女子データ入力'!AL141),"",'女子データ入力'!AL141)</f>
      </c>
      <c r="J21" s="711"/>
      <c r="K21" s="177">
        <f>IF(ISNA('女子データ入力'!G141),"",'女子データ入力'!G141)</f>
      </c>
      <c r="L21" s="116">
        <f>IF(ISNA('女子データ入力'!AX141),"",'女子データ入力'!AX141)</f>
      </c>
      <c r="M21" s="716">
        <f>IF(ISNA('女子データ入力'!O141),"",'女子データ入力'!O141)</f>
      </c>
      <c r="N21" s="711"/>
      <c r="O21" s="175">
        <f>IF(ISNA('女子データ入力'!P141),"",'女子データ入力'!P141)</f>
      </c>
      <c r="P21" s="116">
        <f>IF(ISNA('女子データ入力'!AY141),"",'女子データ入力'!AY141)</f>
      </c>
    </row>
    <row r="22" spans="1:16" ht="32.25" customHeight="1">
      <c r="A22" s="115">
        <v>3</v>
      </c>
      <c r="B22" s="711">
        <f>IF(ISNA('女子データ入力'!G98),"",'女子データ入力'!G98)</f>
      </c>
      <c r="C22" s="712"/>
      <c r="D22" s="162">
        <f>IF(ISNA('女子データ入力'!H98),"",'女子データ入力'!H98)</f>
      </c>
      <c r="E22" s="116">
        <f>IF(ISNA('女子データ入力'!AN131),"",'女子データ入力'!AN131)</f>
      </c>
      <c r="G22" s="117"/>
      <c r="H22" s="115">
        <v>3</v>
      </c>
      <c r="I22" s="716">
        <f>IF(ISNA('女子データ入力'!AL142),"",'女子データ入力'!AL142)</f>
      </c>
      <c r="J22" s="711"/>
      <c r="K22" s="177">
        <f>IF(ISNA('女子データ入力'!G142),"",'女子データ入力'!G142)</f>
      </c>
      <c r="L22" s="116">
        <f>IF(ISNA('女子データ入力'!AX142),"",'女子データ入力'!AX142)</f>
      </c>
      <c r="M22" s="716">
        <f>IF(ISNA('女子データ入力'!O142),"",'女子データ入力'!O142)</f>
      </c>
      <c r="N22" s="711"/>
      <c r="O22" s="175">
        <f>IF(ISNA('女子データ入力'!P142),"",'女子データ入力'!P142)</f>
      </c>
      <c r="P22" s="116">
        <f>IF(ISNA('女子データ入力'!AY142),"",'女子データ入力'!AY142)</f>
      </c>
    </row>
    <row r="23" spans="1:16" ht="32.25" customHeight="1">
      <c r="A23" s="115">
        <v>4</v>
      </c>
      <c r="B23" s="711">
        <f>IF(ISNA('女子データ入力'!G99),"",'女子データ入力'!G99)</f>
      </c>
      <c r="C23" s="712"/>
      <c r="D23" s="162">
        <f>IF(ISNA('女子データ入力'!H99),"",'女子データ入力'!H99)</f>
      </c>
      <c r="E23" s="116">
        <f>IF(ISNA('女子データ入力'!AN132),"",'女子データ入力'!AN132)</f>
      </c>
      <c r="G23" s="117"/>
      <c r="H23" s="115">
        <v>4</v>
      </c>
      <c r="I23" s="716">
        <f>IF(ISNA('女子データ入力'!AL143),"",'女子データ入力'!AL143)</f>
      </c>
      <c r="J23" s="711"/>
      <c r="K23" s="177">
        <f>IF(ISNA('女子データ入力'!G143),"",'女子データ入力'!G143)</f>
      </c>
      <c r="L23" s="116">
        <f>IF(ISNA('女子データ入力'!AX143),"",'女子データ入力'!AX143)</f>
      </c>
      <c r="M23" s="716">
        <f>IF(ISNA('女子データ入力'!O143),"",'女子データ入力'!O143)</f>
      </c>
      <c r="N23" s="711"/>
      <c r="O23" s="175">
        <f>IF(ISNA('女子データ入力'!P143),"",'女子データ入力'!P143)</f>
      </c>
      <c r="P23" s="116">
        <f>IF(ISNA('女子データ入力'!AY143),"",'女子データ入力'!AY143)</f>
      </c>
    </row>
    <row r="24" spans="1:16" ht="32.25" customHeight="1">
      <c r="A24" s="115">
        <v>5</v>
      </c>
      <c r="B24" s="711">
        <f>IF(ISNA('女子データ入力'!G100),"",'女子データ入力'!G100)</f>
      </c>
      <c r="C24" s="712"/>
      <c r="D24" s="162">
        <f>IF(ISNA('女子データ入力'!H100),"",'女子データ入力'!H100)</f>
      </c>
      <c r="E24" s="116">
        <f>IF(ISNA('女子データ入力'!AN133),"",'女子データ入力'!AN133)</f>
      </c>
      <c r="G24" s="117"/>
      <c r="H24" s="115">
        <v>5</v>
      </c>
      <c r="I24" s="716">
        <f>IF(ISNA('女子データ入力'!AL144),"",'女子データ入力'!AL144)</f>
      </c>
      <c r="J24" s="711"/>
      <c r="K24" s="177">
        <f>IF(ISNA('女子データ入力'!G144),"",'女子データ入力'!G144)</f>
      </c>
      <c r="L24" s="116">
        <f>IF(ISNA('女子データ入力'!AX144),"",'女子データ入力'!AX144)</f>
      </c>
      <c r="M24" s="716">
        <f>IF(ISNA('女子データ入力'!O144),"",'女子データ入力'!O144)</f>
      </c>
      <c r="N24" s="711"/>
      <c r="O24" s="175">
        <f>IF(ISNA('女子データ入力'!P144),"",'女子データ入力'!P144)</f>
      </c>
      <c r="P24" s="116">
        <f>IF(ISNA('女子データ入力'!AY144),"",'女子データ入力'!AY144)</f>
      </c>
    </row>
    <row r="25" spans="1:16" ht="31.5" customHeight="1">
      <c r="A25" s="169">
        <v>6</v>
      </c>
      <c r="B25" s="716">
        <f>IF(ISNA('女子データ入力'!G101),"",'女子データ入力'!G101)</f>
      </c>
      <c r="C25" s="711"/>
      <c r="D25" s="175">
        <f>IF(ISNA('女子データ入力'!H101),"",'女子データ入力'!H101)</f>
      </c>
      <c r="E25" s="116">
        <f>IF(ISNA('女子データ入力'!AN134),"",'女子データ入力'!AN134)</f>
      </c>
      <c r="G25" s="117"/>
      <c r="H25" s="169">
        <v>6</v>
      </c>
      <c r="I25" s="716">
        <f>IF(ISNA('女子データ入力'!AL145),"",'女子データ入力'!AL145)</f>
      </c>
      <c r="J25" s="711"/>
      <c r="K25" s="177">
        <f>IF(ISNA('女子データ入力'!G145),"",'女子データ入力'!G145)</f>
      </c>
      <c r="L25" s="116">
        <f>IF(ISNA('女子データ入力'!AX145),"",'女子データ入力'!AX145)</f>
      </c>
      <c r="M25" s="716">
        <f>IF(ISNA('女子データ入力'!O145),"",'女子データ入力'!O145)</f>
      </c>
      <c r="N25" s="711"/>
      <c r="O25" s="175">
        <f>IF(ISNA('女子データ入力'!P145),"",'女子データ入力'!P145)</f>
      </c>
      <c r="P25" s="116">
        <f>IF(ISNA('女子データ入力'!AY145),"",'女子データ入力'!AY145)</f>
      </c>
    </row>
    <row r="26" spans="1:16" ht="32.25" customHeight="1" thickBot="1">
      <c r="A26" s="325">
        <v>7</v>
      </c>
      <c r="B26" s="726">
        <f>IF(ISNA('女子データ入力'!G102),"",'女子データ入力'!G102)</f>
      </c>
      <c r="C26" s="727"/>
      <c r="D26" s="326">
        <f>IF(ISNA('女子データ入力'!H102),"",'女子データ入力'!H102)</f>
      </c>
      <c r="E26" s="327">
        <f>IF(ISNA('女子データ入力'!AN135),"",'女子データ入力'!AN135)</f>
      </c>
      <c r="H26" s="325">
        <v>7</v>
      </c>
      <c r="I26" s="726">
        <f>IF(ISNA('女子データ入力'!AL146),"",'女子データ入力'!AL146)</f>
      </c>
      <c r="J26" s="727"/>
      <c r="K26" s="328">
        <f>IF(ISNA('女子データ入力'!G146),"",'女子データ入力'!G146)</f>
      </c>
      <c r="L26" s="327">
        <f>IF(ISNA('女子データ入力'!AX146),"",'女子データ入力'!AX146)</f>
      </c>
      <c r="M26" s="726">
        <f>IF(ISNA('女子データ入力'!O146),"",'女子データ入力'!O146)</f>
      </c>
      <c r="N26" s="727"/>
      <c r="O26" s="326">
        <f>IF(ISNA('女子データ入力'!P146),"",'女子データ入力'!P146)</f>
      </c>
      <c r="P26" s="327">
        <f>IF(ISNA('女子データ入力'!AY146),"",'女子データ入力'!AY146)</f>
      </c>
    </row>
    <row r="27" spans="1:16" ht="32.25" customHeight="1" hidden="1">
      <c r="A27" s="321">
        <v>8</v>
      </c>
      <c r="B27" s="724">
        <f>IF(ISNA('女子データ入力'!G103),"",'女子データ入力'!G103)</f>
      </c>
      <c r="C27" s="725"/>
      <c r="D27" s="323">
        <f>IF(ISNA('女子データ入力'!H103),"",'女子データ入力'!H103)</f>
      </c>
      <c r="E27" s="163">
        <f>IF(ISNA('女子データ入力'!AN136),"",'女子データ入力'!AN136)</f>
      </c>
      <c r="H27" s="321">
        <v>8</v>
      </c>
      <c r="I27" s="724">
        <f>IF(ISNA('女子データ入力'!AL147),"",'女子データ入力'!AL147)</f>
      </c>
      <c r="J27" s="725"/>
      <c r="K27" s="322">
        <f>IF(ISNA('女子データ入力'!G147),"",'女子データ入力'!G147)</f>
      </c>
      <c r="L27" s="163">
        <f>IF(ISNA('女子データ入力'!AX147),"",'女子データ入力'!AX147)</f>
      </c>
      <c r="M27" s="724">
        <f>IF(ISNA('女子データ入力'!O147),"",'女子データ入力'!O147)</f>
      </c>
      <c r="N27" s="725"/>
      <c r="O27" s="323">
        <f>IF(ISNA('女子データ入力'!P147),"",'女子データ入力'!P147)</f>
      </c>
      <c r="P27" s="163">
        <f>IF(ISNA('女子データ入力'!AY147),"",'女子データ入力'!AY147)</f>
      </c>
    </row>
    <row r="28" spans="1:16" ht="32.25" customHeight="1" hidden="1">
      <c r="A28" s="169">
        <v>9</v>
      </c>
      <c r="B28" s="716">
        <f>IF(ISNA('女子データ入力'!G104),"",'女子データ入力'!G104)</f>
      </c>
      <c r="C28" s="711"/>
      <c r="D28" s="175">
        <f>IF(ISNA('女子データ入力'!H104),"",'女子データ入力'!H104)</f>
      </c>
      <c r="E28" s="116">
        <f>IF(ISNA('女子データ入力'!AN137),"",'女子データ入力'!AN137)</f>
      </c>
      <c r="H28" s="169">
        <v>9</v>
      </c>
      <c r="I28" s="716">
        <f>IF(ISNA('女子データ入力'!AL148),"",'女子データ入力'!AL148)</f>
      </c>
      <c r="J28" s="711"/>
      <c r="K28" s="177">
        <f>IF(ISNA('女子データ入力'!G148),"",'女子データ入力'!G148)</f>
      </c>
      <c r="L28" s="116">
        <f>IF(ISNA('女子データ入力'!AX148),"",'女子データ入力'!AX148)</f>
      </c>
      <c r="M28" s="716">
        <f>IF(ISNA('女子データ入力'!O148),"",'女子データ入力'!O148)</f>
      </c>
      <c r="N28" s="711"/>
      <c r="O28" s="175">
        <f>IF(ISNA('女子データ入力'!P148),"",'女子データ入力'!P148)</f>
      </c>
      <c r="P28" s="116">
        <f>IF(ISNA('女子データ入力'!AY148),"",'女子データ入力'!AY148)</f>
      </c>
    </row>
    <row r="29" spans="1:16" ht="32.25" customHeight="1" hidden="1" thickBot="1">
      <c r="A29" s="170">
        <v>10</v>
      </c>
      <c r="B29" s="720">
        <f>IF(ISNA('女子データ入力'!G105),"",'女子データ入力'!G105)</f>
      </c>
      <c r="C29" s="721"/>
      <c r="D29" s="176">
        <f>IF(ISNA('女子データ入力'!H105),"",'女子データ入力'!H105)</f>
      </c>
      <c r="E29" s="164">
        <f>IF(ISNA('女子データ入力'!AN138),"",'女子データ入力'!AN138)</f>
      </c>
      <c r="H29" s="170">
        <v>10</v>
      </c>
      <c r="I29" s="720">
        <f>IF(ISNA('女子データ入力'!AL149),"",'女子データ入力'!AL149)</f>
      </c>
      <c r="J29" s="721"/>
      <c r="K29" s="178">
        <f>IF(ISNA('女子データ入力'!G149),"",'女子データ入力'!G149)</f>
      </c>
      <c r="L29" s="164">
        <f>IF(ISNA('女子データ入力'!AX149),"",'女子データ入力'!AX149)</f>
      </c>
      <c r="M29" s="720">
        <f>IF(ISNA('女子データ入力'!O149),"",'女子データ入力'!O149)</f>
      </c>
      <c r="N29" s="721"/>
      <c r="O29" s="176">
        <f>IF(ISNA('女子データ入力'!P149),"",'女子データ入力'!P149)</f>
      </c>
      <c r="P29" s="164">
        <f>IF(ISNA('女子データ入力'!AY149),"",'女子データ入力'!AY149)</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8">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I11:J11"/>
    <mergeCell ref="M11:N11"/>
    <mergeCell ref="I12:J12"/>
    <mergeCell ref="M12:N12"/>
    <mergeCell ref="I13:J13"/>
    <mergeCell ref="M13:N13"/>
    <mergeCell ref="B19:C19"/>
    <mergeCell ref="B20:C20"/>
    <mergeCell ref="B8:C8"/>
    <mergeCell ref="B9:C9"/>
    <mergeCell ref="B10:C10"/>
    <mergeCell ref="B17:C17"/>
    <mergeCell ref="B11:C11"/>
    <mergeCell ref="B12:C12"/>
    <mergeCell ref="B13:C13"/>
    <mergeCell ref="B14:C14"/>
    <mergeCell ref="B24:C24"/>
    <mergeCell ref="B16:E16"/>
    <mergeCell ref="I24:J24"/>
    <mergeCell ref="I25:J25"/>
    <mergeCell ref="I17:J17"/>
    <mergeCell ref="I19:J19"/>
    <mergeCell ref="B25:C25"/>
    <mergeCell ref="B21:C21"/>
    <mergeCell ref="B22:C22"/>
    <mergeCell ref="B23:C23"/>
    <mergeCell ref="I23:J23"/>
    <mergeCell ref="M4:N4"/>
    <mergeCell ref="M5:N5"/>
    <mergeCell ref="M6:N6"/>
    <mergeCell ref="M7:N7"/>
    <mergeCell ref="M8:N8"/>
    <mergeCell ref="I8:J8"/>
    <mergeCell ref="I9:J9"/>
    <mergeCell ref="I10:J10"/>
    <mergeCell ref="M9:N9"/>
    <mergeCell ref="I20:J20"/>
    <mergeCell ref="I21:J21"/>
    <mergeCell ref="I22:J22"/>
    <mergeCell ref="M24:N24"/>
    <mergeCell ref="M25:N25"/>
    <mergeCell ref="M10:N10"/>
    <mergeCell ref="M19:N19"/>
    <mergeCell ref="M20:N20"/>
    <mergeCell ref="M21:N21"/>
    <mergeCell ref="M22:N22"/>
    <mergeCell ref="M23:N23"/>
    <mergeCell ref="B1:E1"/>
    <mergeCell ref="I1:L1"/>
    <mergeCell ref="I16:L16"/>
    <mergeCell ref="D17:E17"/>
    <mergeCell ref="K17:L17"/>
    <mergeCell ref="K2:L2"/>
    <mergeCell ref="D2:E2"/>
    <mergeCell ref="I2:J2"/>
    <mergeCell ref="I4:J4"/>
    <mergeCell ref="I5:J5"/>
    <mergeCell ref="I6:J6"/>
    <mergeCell ref="I7:J7"/>
    <mergeCell ref="B2:C2"/>
    <mergeCell ref="B4:C4"/>
    <mergeCell ref="B5:C5"/>
    <mergeCell ref="B6:C6"/>
    <mergeCell ref="B7:C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04"/>
  <sheetViews>
    <sheetView view="pageBreakPreview" zoomScale="90" zoomScaleNormal="85" zoomScaleSheetLayoutView="90" zoomScalePageLayoutView="0" workbookViewId="0" topLeftCell="A63">
      <selection activeCell="B70" sqref="B70"/>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104</v>
      </c>
      <c r="B1" s="48" t="s">
        <v>122</v>
      </c>
      <c r="C1" s="49"/>
      <c r="D1" s="47"/>
      <c r="E1" s="47"/>
      <c r="F1" s="47"/>
      <c r="G1" s="47"/>
      <c r="H1" s="47"/>
      <c r="K1" s="46" t="s">
        <v>107</v>
      </c>
    </row>
    <row r="2" spans="1:8" ht="13.5" customHeight="1">
      <c r="A2" s="47" t="s">
        <v>118</v>
      </c>
      <c r="B2" s="49"/>
      <c r="C2" s="49"/>
      <c r="D2" s="47"/>
      <c r="E2" s="47"/>
      <c r="F2" s="47"/>
      <c r="G2" s="47"/>
      <c r="H2" s="47"/>
    </row>
    <row r="3" spans="1:11" ht="13.5" customHeight="1">
      <c r="A3" s="47" t="s">
        <v>119</v>
      </c>
      <c r="B3" s="49"/>
      <c r="C3" s="49"/>
      <c r="D3" s="47"/>
      <c r="E3" s="47"/>
      <c r="F3" s="47"/>
      <c r="G3" s="47"/>
      <c r="H3" s="47"/>
      <c r="K3" s="46" t="s">
        <v>108</v>
      </c>
    </row>
    <row r="4" spans="1:11" ht="13.5" customHeight="1">
      <c r="A4" s="47" t="s">
        <v>236</v>
      </c>
      <c r="B4" s="48" t="s">
        <v>123</v>
      </c>
      <c r="C4" s="48" t="s">
        <v>124</v>
      </c>
      <c r="D4" s="48" t="s">
        <v>126</v>
      </c>
      <c r="E4" s="48" t="s">
        <v>127</v>
      </c>
      <c r="F4" s="48" t="s">
        <v>128</v>
      </c>
      <c r="G4" s="48" t="s">
        <v>129</v>
      </c>
      <c r="H4" s="48" t="s">
        <v>130</v>
      </c>
      <c r="K4" s="46" t="s">
        <v>109</v>
      </c>
    </row>
    <row r="5" spans="1:8" ht="13.5" customHeight="1">
      <c r="A5" s="47" t="s">
        <v>236</v>
      </c>
      <c r="B5" s="48" t="s">
        <v>125</v>
      </c>
      <c r="C5" s="48" t="s">
        <v>131</v>
      </c>
      <c r="D5" s="48" t="s">
        <v>132</v>
      </c>
      <c r="E5" s="48" t="s">
        <v>133</v>
      </c>
      <c r="F5" s="48" t="s">
        <v>134</v>
      </c>
      <c r="G5" s="48" t="s">
        <v>135</v>
      </c>
      <c r="H5" s="48" t="s">
        <v>136</v>
      </c>
    </row>
    <row r="6" spans="1:8" ht="13.5" customHeight="1">
      <c r="A6" s="47" t="s">
        <v>236</v>
      </c>
      <c r="B6" s="48" t="s">
        <v>126</v>
      </c>
      <c r="C6" s="48" t="s">
        <v>132</v>
      </c>
      <c r="D6" s="48"/>
      <c r="E6" s="48"/>
      <c r="F6" s="48"/>
      <c r="G6" s="48"/>
      <c r="H6" s="48"/>
    </row>
    <row r="7" spans="1:8" ht="13.5" customHeight="1">
      <c r="A7" s="47" t="s">
        <v>236</v>
      </c>
      <c r="B7" s="48" t="s">
        <v>127</v>
      </c>
      <c r="C7" s="48" t="s">
        <v>133</v>
      </c>
      <c r="D7" s="48"/>
      <c r="E7" s="48"/>
      <c r="F7" s="48"/>
      <c r="G7" s="48"/>
      <c r="H7" s="48"/>
    </row>
    <row r="8" spans="1:8" ht="13.5" customHeight="1">
      <c r="A8" s="47" t="s">
        <v>236</v>
      </c>
      <c r="B8" s="48" t="s">
        <v>128</v>
      </c>
      <c r="C8" s="48" t="s">
        <v>134</v>
      </c>
      <c r="D8" s="48"/>
      <c r="E8" s="48"/>
      <c r="F8" s="48"/>
      <c r="G8" s="48"/>
      <c r="H8" s="48"/>
    </row>
    <row r="9" spans="1:8" ht="13.5" customHeight="1">
      <c r="A9" s="47" t="s">
        <v>236</v>
      </c>
      <c r="B9" s="48" t="s">
        <v>129</v>
      </c>
      <c r="C9" s="48" t="s">
        <v>135</v>
      </c>
      <c r="D9" s="48"/>
      <c r="E9" s="48"/>
      <c r="F9" s="48"/>
      <c r="G9" s="48"/>
      <c r="H9" s="48"/>
    </row>
    <row r="10" spans="1:8" ht="13.5" customHeight="1">
      <c r="A10" s="47" t="s">
        <v>236</v>
      </c>
      <c r="B10" s="48" t="s">
        <v>130</v>
      </c>
      <c r="C10" s="48" t="s">
        <v>136</v>
      </c>
      <c r="D10" s="48"/>
      <c r="E10" s="48"/>
      <c r="F10" s="48"/>
      <c r="G10" s="48"/>
      <c r="H10" s="48"/>
    </row>
    <row r="11" spans="1:11" ht="13.5" customHeight="1">
      <c r="A11" s="47" t="s">
        <v>120</v>
      </c>
      <c r="B11" s="48" t="s">
        <v>121</v>
      </c>
      <c r="C11" s="48" t="s">
        <v>44</v>
      </c>
      <c r="D11" s="47" t="s">
        <v>237</v>
      </c>
      <c r="E11" s="50"/>
      <c r="F11" s="47"/>
      <c r="G11" s="47"/>
      <c r="H11" s="47"/>
      <c r="K11" s="46" t="s">
        <v>110</v>
      </c>
    </row>
    <row r="12" spans="1:11" ht="13.5" customHeight="1">
      <c r="A12" s="47" t="s">
        <v>137</v>
      </c>
      <c r="B12" s="48" t="s">
        <v>123</v>
      </c>
      <c r="C12" s="48" t="s">
        <v>138</v>
      </c>
      <c r="D12" s="50" t="s">
        <v>122</v>
      </c>
      <c r="E12" s="50"/>
      <c r="F12" s="47"/>
      <c r="G12" s="47"/>
      <c r="H12" s="47"/>
      <c r="K12" s="46" t="s">
        <v>111</v>
      </c>
    </row>
    <row r="13" spans="1:11" ht="13.5" customHeight="1">
      <c r="A13" s="47" t="s">
        <v>137</v>
      </c>
      <c r="B13" s="48" t="s">
        <v>125</v>
      </c>
      <c r="C13" s="48" t="s">
        <v>139</v>
      </c>
      <c r="D13" s="50" t="s">
        <v>31</v>
      </c>
      <c r="E13" s="50"/>
      <c r="F13" s="47"/>
      <c r="G13" s="47"/>
      <c r="H13" s="47"/>
      <c r="K13" s="46"/>
    </row>
    <row r="14" spans="1:11" ht="13.5" customHeight="1">
      <c r="A14" s="316"/>
      <c r="B14" s="317"/>
      <c r="C14" s="317"/>
      <c r="D14" s="318"/>
      <c r="E14" s="318"/>
      <c r="F14" s="316"/>
      <c r="G14" s="318"/>
      <c r="H14" s="318"/>
      <c r="K14" s="46"/>
    </row>
    <row r="15" spans="1:11" ht="13.5" customHeight="1">
      <c r="A15" s="316"/>
      <c r="B15" s="317"/>
      <c r="C15" s="317"/>
      <c r="D15" s="318"/>
      <c r="E15" s="318"/>
      <c r="F15" s="316"/>
      <c r="G15" s="318"/>
      <c r="H15" s="318"/>
      <c r="K15" s="46"/>
    </row>
    <row r="16" spans="1:11" ht="13.5" customHeight="1">
      <c r="A16" s="316"/>
      <c r="B16" s="317"/>
      <c r="C16" s="317"/>
      <c r="D16" s="318"/>
      <c r="E16" s="318"/>
      <c r="F16" s="316"/>
      <c r="G16" s="318"/>
      <c r="H16" s="318"/>
      <c r="K16" s="46"/>
    </row>
    <row r="17" spans="1:11" ht="13.5" customHeight="1">
      <c r="A17" s="316"/>
      <c r="B17" s="317"/>
      <c r="C17" s="317"/>
      <c r="D17" s="318"/>
      <c r="E17" s="318"/>
      <c r="F17" s="316"/>
      <c r="G17" s="318"/>
      <c r="H17" s="318"/>
      <c r="K17" s="46"/>
    </row>
    <row r="18" spans="1:11" ht="13.5" customHeight="1">
      <c r="A18" s="316"/>
      <c r="B18" s="317"/>
      <c r="C18" s="317"/>
      <c r="D18" s="318"/>
      <c r="E18" s="318"/>
      <c r="F18" s="316"/>
      <c r="G18" s="318"/>
      <c r="H18" s="318"/>
      <c r="K18" s="46"/>
    </row>
    <row r="19" spans="1:11" ht="13.5" customHeight="1">
      <c r="A19" s="51"/>
      <c r="B19" s="52"/>
      <c r="C19" s="52"/>
      <c r="D19" s="51"/>
      <c r="E19" s="51"/>
      <c r="F19" s="51"/>
      <c r="G19" s="51"/>
      <c r="H19" s="51"/>
      <c r="K19" s="46" t="s">
        <v>112</v>
      </c>
    </row>
    <row r="20" spans="1:11" ht="13.5" customHeight="1">
      <c r="A20" s="51"/>
      <c r="B20" s="52"/>
      <c r="C20" s="52"/>
      <c r="D20" s="51"/>
      <c r="E20" s="51"/>
      <c r="F20" s="51"/>
      <c r="G20" s="51"/>
      <c r="H20" s="51"/>
      <c r="K20" s="46" t="s">
        <v>113</v>
      </c>
    </row>
    <row r="21" spans="1:11" ht="13.5" customHeight="1">
      <c r="A21" s="51"/>
      <c r="B21" s="52"/>
      <c r="C21" s="52"/>
      <c r="D21" s="51"/>
      <c r="E21" s="51"/>
      <c r="F21" s="51"/>
      <c r="G21" s="51"/>
      <c r="H21" s="51"/>
      <c r="K21" s="46" t="s">
        <v>114</v>
      </c>
    </row>
    <row r="22" spans="1:11" ht="13.5" customHeight="1">
      <c r="A22" s="51"/>
      <c r="B22" s="52"/>
      <c r="C22" s="52"/>
      <c r="D22" s="51"/>
      <c r="E22" s="51"/>
      <c r="F22" s="51"/>
      <c r="G22" s="51"/>
      <c r="H22" s="51"/>
      <c r="K22" s="46" t="s">
        <v>115</v>
      </c>
    </row>
    <row r="23" spans="1:11" ht="13.5" customHeight="1">
      <c r="A23" s="51"/>
      <c r="B23" s="52"/>
      <c r="C23" s="52"/>
      <c r="D23" s="51"/>
      <c r="E23" s="51"/>
      <c r="F23" s="51"/>
      <c r="G23" s="51"/>
      <c r="H23" s="51"/>
      <c r="K23" s="46" t="s">
        <v>116</v>
      </c>
    </row>
    <row r="24" spans="1:11" ht="13.5" customHeight="1">
      <c r="A24" s="51"/>
      <c r="B24" s="52"/>
      <c r="C24" s="52"/>
      <c r="D24" s="51"/>
      <c r="E24" s="51"/>
      <c r="F24" s="51"/>
      <c r="G24" s="51"/>
      <c r="H24" s="51"/>
      <c r="K24" s="46" t="s">
        <v>117</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183</v>
      </c>
      <c r="B30" s="54"/>
      <c r="C30" s="54"/>
      <c r="D30" s="53"/>
      <c r="E30" s="53"/>
      <c r="F30" s="53"/>
      <c r="G30" s="53"/>
      <c r="H30" s="53"/>
    </row>
    <row r="31" spans="1:8" ht="25.5" customHeight="1">
      <c r="A31" s="56" t="s">
        <v>104</v>
      </c>
      <c r="B31" s="64">
        <f>'男子データ入力'!AP116</f>
      </c>
      <c r="C31" s="68"/>
      <c r="D31" s="68"/>
      <c r="E31" s="68"/>
      <c r="F31" s="68"/>
      <c r="G31" s="68"/>
      <c r="H31" s="69"/>
    </row>
    <row r="32" spans="1:8" ht="25.5" customHeight="1">
      <c r="A32" s="57" t="s">
        <v>118</v>
      </c>
      <c r="B32" s="65">
        <f>'男子データ入力'!F71</f>
        <v>0</v>
      </c>
      <c r="C32" s="65"/>
      <c r="D32" s="65"/>
      <c r="E32" s="65"/>
      <c r="F32" s="65"/>
      <c r="G32" s="65"/>
      <c r="H32" s="40"/>
    </row>
    <row r="33" spans="1:8" ht="25.5" customHeight="1">
      <c r="A33" s="57" t="s">
        <v>119</v>
      </c>
      <c r="B33" s="65"/>
      <c r="C33" s="65"/>
      <c r="D33" s="65"/>
      <c r="E33" s="65"/>
      <c r="F33" s="65"/>
      <c r="G33" s="65"/>
      <c r="H33" s="40"/>
    </row>
    <row r="34" spans="1:8" ht="25.5" customHeight="1">
      <c r="A34" s="57" t="s">
        <v>236</v>
      </c>
      <c r="B34" s="55" t="e">
        <f>'男子データ入力'!AL118</f>
        <v>#N/A</v>
      </c>
      <c r="C34" s="55" t="e">
        <f>'男子データ入力'!AM118</f>
        <v>#N/A</v>
      </c>
      <c r="D34" s="55">
        <f>'男子データ入力'!$AP$116</f>
      </c>
      <c r="E34" s="55"/>
      <c r="F34" s="55"/>
      <c r="G34" s="55"/>
      <c r="H34" s="61"/>
    </row>
    <row r="35" spans="1:8" ht="25.5" customHeight="1" thickBot="1">
      <c r="A35" s="58" t="s">
        <v>236</v>
      </c>
      <c r="B35" s="55" t="e">
        <f>'男子データ入力'!AL119</f>
        <v>#N/A</v>
      </c>
      <c r="C35" s="55" t="e">
        <f>'男子データ入力'!AM119</f>
        <v>#N/A</v>
      </c>
      <c r="D35" s="55">
        <f>'男子データ入力'!$AP$116</f>
      </c>
      <c r="E35" s="62"/>
      <c r="F35" s="62"/>
      <c r="G35" s="62"/>
      <c r="H35" s="63"/>
    </row>
    <row r="36" spans="1:8" ht="25.5" customHeight="1" thickBot="1">
      <c r="A36" s="59" t="s">
        <v>235</v>
      </c>
      <c r="B36" s="55" t="e">
        <f>'男子データ入力'!AL120</f>
        <v>#N/A</v>
      </c>
      <c r="C36" s="55" t="e">
        <f>'男子データ入力'!AM120</f>
        <v>#N/A</v>
      </c>
      <c r="D36" s="55">
        <f>'男子データ入力'!$AP$116</f>
      </c>
      <c r="E36" s="72"/>
      <c r="F36" s="72"/>
      <c r="G36" s="72"/>
      <c r="H36" s="74"/>
    </row>
    <row r="37" spans="1:8" ht="25.5" customHeight="1" thickBot="1">
      <c r="A37" s="59" t="s">
        <v>235</v>
      </c>
      <c r="B37" s="55" t="e">
        <f>'男子データ入力'!AL121</f>
        <v>#N/A</v>
      </c>
      <c r="C37" s="55" t="e">
        <f>'男子データ入力'!AM121</f>
        <v>#N/A</v>
      </c>
      <c r="D37" s="55">
        <f>'男子データ入力'!$AP$116</f>
      </c>
      <c r="E37" s="72"/>
      <c r="F37" s="72"/>
      <c r="G37" s="72"/>
      <c r="H37" s="74"/>
    </row>
    <row r="38" spans="1:8" ht="25.5" customHeight="1" thickBot="1">
      <c r="A38" s="59" t="s">
        <v>235</v>
      </c>
      <c r="B38" s="55" t="e">
        <f>'男子データ入力'!AL122</f>
        <v>#N/A</v>
      </c>
      <c r="C38" s="55" t="e">
        <f>'男子データ入力'!AM122</f>
        <v>#N/A</v>
      </c>
      <c r="D38" s="55">
        <f>'男子データ入力'!$AP$116</f>
      </c>
      <c r="E38" s="72"/>
      <c r="F38" s="72"/>
      <c r="G38" s="72"/>
      <c r="H38" s="74"/>
    </row>
    <row r="39" spans="1:8" ht="25.5" customHeight="1" thickBot="1">
      <c r="A39" s="59" t="s">
        <v>235</v>
      </c>
      <c r="B39" s="55" t="e">
        <f>'男子データ入力'!AL123</f>
        <v>#N/A</v>
      </c>
      <c r="C39" s="55" t="e">
        <f>'男子データ入力'!AM123</f>
        <v>#N/A</v>
      </c>
      <c r="D39" s="55">
        <f>'男子データ入力'!$AP$116</f>
      </c>
      <c r="E39" s="72"/>
      <c r="F39" s="72"/>
      <c r="G39" s="72"/>
      <c r="H39" s="74"/>
    </row>
    <row r="40" spans="1:8" ht="25.5" customHeight="1" thickBot="1">
      <c r="A40" s="59" t="s">
        <v>235</v>
      </c>
      <c r="B40" s="55" t="e">
        <f>'男子データ入力'!AL124</f>
        <v>#N/A</v>
      </c>
      <c r="C40" s="55" t="e">
        <f>'男子データ入力'!AM124</f>
        <v>#N/A</v>
      </c>
      <c r="D40" s="55">
        <f>'男子データ入力'!$AP$116</f>
      </c>
      <c r="E40" s="72"/>
      <c r="F40" s="72"/>
      <c r="G40" s="72"/>
      <c r="H40" s="74"/>
    </row>
    <row r="41" spans="1:8" ht="25.5" customHeight="1" thickBot="1">
      <c r="A41" s="60" t="s">
        <v>120</v>
      </c>
      <c r="B41" s="141" t="e">
        <f>'男子データ入力'!AL129</f>
        <v>#N/A</v>
      </c>
      <c r="C41" s="70" t="e">
        <f>'男子データ入力'!AM129</f>
        <v>#N/A</v>
      </c>
      <c r="D41" s="55">
        <f>'男子データ入力'!$AP$116</f>
      </c>
      <c r="E41" s="70"/>
      <c r="F41" s="71"/>
      <c r="G41" s="71"/>
      <c r="H41" s="39"/>
    </row>
    <row r="42" spans="1:8" ht="25.5" customHeight="1" thickBot="1">
      <c r="A42" s="60" t="s">
        <v>120</v>
      </c>
      <c r="B42" s="141" t="e">
        <f>'男子データ入力'!AL130</f>
        <v>#N/A</v>
      </c>
      <c r="C42" s="70" t="e">
        <f>'男子データ入力'!AM130</f>
        <v>#N/A</v>
      </c>
      <c r="D42" s="55">
        <f>'男子データ入力'!$AP$116</f>
      </c>
      <c r="E42" s="70"/>
      <c r="F42" s="71"/>
      <c r="G42" s="71"/>
      <c r="H42" s="39"/>
    </row>
    <row r="43" spans="1:8" ht="25.5" customHeight="1" thickBot="1">
      <c r="A43" s="60" t="s">
        <v>120</v>
      </c>
      <c r="B43" s="141" t="e">
        <f>'男子データ入力'!AL131</f>
        <v>#N/A</v>
      </c>
      <c r="C43" s="70" t="e">
        <f>'男子データ入力'!AM131</f>
        <v>#N/A</v>
      </c>
      <c r="D43" s="55">
        <f>'男子データ入力'!$AP$116</f>
      </c>
      <c r="E43" s="70"/>
      <c r="F43" s="71"/>
      <c r="G43" s="71"/>
      <c r="H43" s="39"/>
    </row>
    <row r="44" spans="1:8" ht="25.5" customHeight="1" thickBot="1">
      <c r="A44" s="60" t="s">
        <v>120</v>
      </c>
      <c r="B44" s="141" t="e">
        <f>'男子データ入力'!AL132</f>
        <v>#N/A</v>
      </c>
      <c r="C44" s="70" t="e">
        <f>'男子データ入力'!AM132</f>
        <v>#N/A</v>
      </c>
      <c r="D44" s="55">
        <f>'男子データ入力'!$AP$116</f>
      </c>
      <c r="E44" s="70"/>
      <c r="F44" s="71"/>
      <c r="G44" s="71"/>
      <c r="H44" s="39"/>
    </row>
    <row r="45" spans="1:8" ht="25.5" customHeight="1" thickBot="1">
      <c r="A45" s="60" t="s">
        <v>120</v>
      </c>
      <c r="B45" s="141" t="e">
        <f>'男子データ入力'!AL133</f>
        <v>#N/A</v>
      </c>
      <c r="C45" s="70" t="e">
        <f>'男子データ入力'!AM133</f>
        <v>#N/A</v>
      </c>
      <c r="D45" s="55">
        <f>'男子データ入力'!$AP$116</f>
      </c>
      <c r="E45" s="70"/>
      <c r="F45" s="71"/>
      <c r="G45" s="71"/>
      <c r="H45" s="39"/>
    </row>
    <row r="46" spans="1:8" ht="25.5" customHeight="1" thickBot="1">
      <c r="A46" s="60" t="s">
        <v>120</v>
      </c>
      <c r="B46" s="141" t="e">
        <f>'男子データ入力'!AL134</f>
        <v>#N/A</v>
      </c>
      <c r="C46" s="70" t="e">
        <f>'男子データ入力'!AM134</f>
        <v>#N/A</v>
      </c>
      <c r="D46" s="55">
        <f>'男子データ入力'!$AP$116</f>
      </c>
      <c r="E46" s="70"/>
      <c r="F46" s="71"/>
      <c r="G46" s="71"/>
      <c r="H46" s="39"/>
    </row>
    <row r="47" spans="1:8" ht="25.5" customHeight="1" thickBot="1">
      <c r="A47" s="60" t="s">
        <v>120</v>
      </c>
      <c r="B47" s="141" t="e">
        <f>'男子データ入力'!AL135</f>
        <v>#N/A</v>
      </c>
      <c r="C47" s="70" t="e">
        <f>'男子データ入力'!AM135</f>
        <v>#N/A</v>
      </c>
      <c r="D47" s="55">
        <f>'男子データ入力'!$AP$116</f>
      </c>
      <c r="E47" s="70"/>
      <c r="F47" s="71"/>
      <c r="G47" s="71"/>
      <c r="H47" s="39"/>
    </row>
    <row r="48" spans="1:8" ht="25.5" customHeight="1" thickBot="1">
      <c r="A48" s="60" t="s">
        <v>120</v>
      </c>
      <c r="B48" s="141" t="e">
        <f>'男子データ入力'!AL136</f>
        <v>#N/A</v>
      </c>
      <c r="C48" s="70" t="e">
        <f>'男子データ入力'!AM136</f>
        <v>#N/A</v>
      </c>
      <c r="D48" s="55">
        <f>'男子データ入力'!$AP$116</f>
      </c>
      <c r="E48" s="70"/>
      <c r="F48" s="71"/>
      <c r="G48" s="71"/>
      <c r="H48" s="39"/>
    </row>
    <row r="49" spans="1:8" ht="25.5" customHeight="1" thickBot="1">
      <c r="A49" s="60" t="s">
        <v>120</v>
      </c>
      <c r="B49" s="141" t="e">
        <f>'男子データ入力'!AL137</f>
        <v>#N/A</v>
      </c>
      <c r="C49" s="70" t="e">
        <f>'男子データ入力'!AM137</f>
        <v>#N/A</v>
      </c>
      <c r="D49" s="55">
        <f>'男子データ入力'!$AP$116</f>
      </c>
      <c r="E49" s="70"/>
      <c r="F49" s="71"/>
      <c r="G49" s="71"/>
      <c r="H49" s="39"/>
    </row>
    <row r="50" spans="1:8" ht="25.5" customHeight="1" thickBot="1">
      <c r="A50" s="60" t="s">
        <v>120</v>
      </c>
      <c r="B50" s="141" t="e">
        <f>'男子データ入力'!AL138</f>
        <v>#N/A</v>
      </c>
      <c r="C50" s="70" t="e">
        <f>'男子データ入力'!AM138</f>
        <v>#N/A</v>
      </c>
      <c r="D50" s="55">
        <f>'男子データ入力'!$AP$116</f>
      </c>
      <c r="E50" s="70"/>
      <c r="F50" s="71"/>
      <c r="G50" s="71"/>
      <c r="H50" s="39"/>
    </row>
    <row r="51" spans="1:8" ht="25.5" customHeight="1" thickBot="1">
      <c r="A51" s="59" t="s">
        <v>212</v>
      </c>
      <c r="B51" s="72" t="e">
        <f>'男子データ入力'!AL140</f>
        <v>#N/A</v>
      </c>
      <c r="C51" s="72" t="e">
        <f>'男子データ入力'!AM140</f>
        <v>#N/A</v>
      </c>
      <c r="D51" s="72">
        <f>'男子データ入力'!$AP$116</f>
      </c>
      <c r="H51" s="74"/>
    </row>
    <row r="52" spans="1:8" ht="25.5" customHeight="1" thickBot="1">
      <c r="A52" s="59" t="s">
        <v>137</v>
      </c>
      <c r="B52" s="72" t="e">
        <f>'男子データ入力'!AV140</f>
        <v>#N/A</v>
      </c>
      <c r="C52" s="72" t="e">
        <f>'男子データ入力'!AW140</f>
        <v>#N/A</v>
      </c>
      <c r="D52" s="72">
        <f>'男子データ入力'!$AP$116</f>
      </c>
      <c r="E52" s="73"/>
      <c r="H52" s="74"/>
    </row>
    <row r="53" spans="1:8" ht="25.5" customHeight="1" thickBot="1">
      <c r="A53" s="59" t="s">
        <v>137</v>
      </c>
      <c r="B53" s="72" t="e">
        <f>'男子データ入力'!AL141</f>
        <v>#N/A</v>
      </c>
      <c r="C53" s="72" t="e">
        <f>'男子データ入力'!AM141</f>
        <v>#N/A</v>
      </c>
      <c r="D53" s="72">
        <f>'男子データ入力'!$AP$116</f>
      </c>
      <c r="E53" s="73"/>
      <c r="H53" s="74"/>
    </row>
    <row r="54" spans="1:8" ht="25.5" customHeight="1" thickBot="1">
      <c r="A54" s="59" t="s">
        <v>137</v>
      </c>
      <c r="B54" s="72" t="e">
        <f>'男子データ入力'!AV141</f>
        <v>#N/A</v>
      </c>
      <c r="C54" s="72" t="e">
        <f>'男子データ入力'!AW141</f>
        <v>#N/A</v>
      </c>
      <c r="D54" s="72">
        <f>'男子データ入力'!$AP$116</f>
      </c>
      <c r="E54" s="73"/>
      <c r="H54" s="74"/>
    </row>
    <row r="55" spans="1:8" ht="25.5" customHeight="1" thickBot="1">
      <c r="A55" s="59" t="s">
        <v>137</v>
      </c>
      <c r="B55" s="72" t="e">
        <f>'男子データ入力'!AL142</f>
        <v>#N/A</v>
      </c>
      <c r="C55" s="72" t="e">
        <f>'男子データ入力'!AM142</f>
        <v>#N/A</v>
      </c>
      <c r="D55" s="72">
        <f>'男子データ入力'!$AP$116</f>
      </c>
      <c r="E55" s="73"/>
      <c r="H55" s="74"/>
    </row>
    <row r="56" spans="1:8" ht="25.5" customHeight="1" thickBot="1">
      <c r="A56" s="59" t="s">
        <v>137</v>
      </c>
      <c r="B56" s="72" t="e">
        <f>'男子データ入力'!AV142</f>
        <v>#N/A</v>
      </c>
      <c r="C56" s="72" t="e">
        <f>'男子データ入力'!AW142</f>
        <v>#N/A</v>
      </c>
      <c r="D56" s="72">
        <f>'男子データ入力'!$AP$116</f>
      </c>
      <c r="E56" s="73"/>
      <c r="H56" s="74"/>
    </row>
    <row r="57" spans="1:8" ht="25.5" customHeight="1" thickBot="1">
      <c r="A57" s="59" t="s">
        <v>137</v>
      </c>
      <c r="B57" s="72" t="e">
        <f>'男子データ入力'!AL143</f>
        <v>#N/A</v>
      </c>
      <c r="C57" s="72" t="e">
        <f>'男子データ入力'!AM143</f>
        <v>#N/A</v>
      </c>
      <c r="D57" s="72">
        <f>'男子データ入力'!$AP$116</f>
      </c>
      <c r="E57" s="73"/>
      <c r="H57" s="74"/>
    </row>
    <row r="58" spans="1:8" ht="25.5" customHeight="1" thickBot="1">
      <c r="A58" s="59" t="s">
        <v>137</v>
      </c>
      <c r="B58" s="72" t="e">
        <f>'男子データ入力'!AV143</f>
        <v>#N/A</v>
      </c>
      <c r="C58" s="72" t="e">
        <f>'男子データ入力'!AW143</f>
        <v>#N/A</v>
      </c>
      <c r="D58" s="72">
        <f>'男子データ入力'!$AP$116</f>
      </c>
      <c r="E58" s="73"/>
      <c r="H58" s="74"/>
    </row>
    <row r="59" spans="1:8" ht="25.5" customHeight="1" thickBot="1">
      <c r="A59" s="59" t="s">
        <v>137</v>
      </c>
      <c r="B59" s="72" t="e">
        <f>'男子データ入力'!AL144</f>
        <v>#N/A</v>
      </c>
      <c r="C59" s="72" t="e">
        <f>'男子データ入力'!AM144</f>
        <v>#N/A</v>
      </c>
      <c r="D59" s="72">
        <f>'男子データ入力'!$AP$116</f>
      </c>
      <c r="E59" s="73"/>
      <c r="H59" s="74"/>
    </row>
    <row r="60" spans="1:8" ht="25.5" customHeight="1" thickBot="1">
      <c r="A60" s="59" t="s">
        <v>137</v>
      </c>
      <c r="B60" s="72" t="e">
        <f>'男子データ入力'!AV144</f>
        <v>#N/A</v>
      </c>
      <c r="C60" s="72" t="e">
        <f>'男子データ入力'!AW144</f>
        <v>#N/A</v>
      </c>
      <c r="D60" s="72">
        <f>'男子データ入力'!$AP$116</f>
      </c>
      <c r="E60" s="73"/>
      <c r="H60" s="74"/>
    </row>
    <row r="61" spans="1:8" ht="25.5" customHeight="1" thickBot="1">
      <c r="A61" s="59" t="s">
        <v>137</v>
      </c>
      <c r="B61" s="319" t="e">
        <f>'男子データ入力'!AL145</f>
        <v>#N/A</v>
      </c>
      <c r="C61" s="319" t="e">
        <f>'男子データ入力'!AM145</f>
        <v>#N/A</v>
      </c>
      <c r="D61" s="72">
        <f>'男子データ入力'!$AP$116</f>
      </c>
      <c r="E61" s="319"/>
      <c r="F61" s="320"/>
      <c r="G61" s="319"/>
      <c r="H61" s="319"/>
    </row>
    <row r="62" spans="1:8" ht="25.5" customHeight="1" thickBot="1">
      <c r="A62" s="59" t="s">
        <v>137</v>
      </c>
      <c r="B62" s="319" t="e">
        <f>'男子データ入力'!AV145</f>
        <v>#N/A</v>
      </c>
      <c r="C62" s="319" t="e">
        <f>'男子データ入力'!AW145</f>
        <v>#N/A</v>
      </c>
      <c r="D62" s="72">
        <f>'男子データ入力'!$AP$116</f>
      </c>
      <c r="E62" s="319"/>
      <c r="F62" s="320"/>
      <c r="G62" s="319"/>
      <c r="H62" s="319"/>
    </row>
    <row r="63" spans="1:8" ht="25.5" customHeight="1" thickBot="1">
      <c r="A63" s="59" t="s">
        <v>137</v>
      </c>
      <c r="B63" s="319" t="e">
        <f>'男子データ入力'!AL146</f>
        <v>#N/A</v>
      </c>
      <c r="C63" s="319" t="e">
        <f>'男子データ入力'!AM146</f>
        <v>#N/A</v>
      </c>
      <c r="D63" s="72">
        <f>'男子データ入力'!$AP$116</f>
      </c>
      <c r="E63" s="319"/>
      <c r="F63" s="320"/>
      <c r="G63" s="319"/>
      <c r="H63" s="319"/>
    </row>
    <row r="64" spans="1:8" ht="25.5" customHeight="1" thickBot="1">
      <c r="A64" s="59" t="s">
        <v>137</v>
      </c>
      <c r="B64" s="319" t="e">
        <f>'男子データ入力'!AV146</f>
        <v>#N/A</v>
      </c>
      <c r="C64" s="319" t="e">
        <f>'男子データ入力'!AW146</f>
        <v>#N/A</v>
      </c>
      <c r="D64" s="72">
        <f>'男子データ入力'!$AP$116</f>
      </c>
      <c r="E64" s="319"/>
      <c r="F64" s="320"/>
      <c r="G64" s="319"/>
      <c r="H64" s="319"/>
    </row>
    <row r="65" spans="1:8" ht="25.5" customHeight="1" thickBot="1">
      <c r="A65" s="59" t="s">
        <v>137</v>
      </c>
      <c r="B65" s="319" t="e">
        <f>'男子データ入力'!AL147</f>
        <v>#N/A</v>
      </c>
      <c r="C65" s="319" t="e">
        <f>'男子データ入力'!AM147</f>
        <v>#N/A</v>
      </c>
      <c r="D65" s="72">
        <f>'男子データ入力'!$AP$116</f>
      </c>
      <c r="E65" s="319"/>
      <c r="F65" s="320"/>
      <c r="G65" s="319"/>
      <c r="H65" s="319"/>
    </row>
    <row r="66" spans="1:8" ht="25.5" customHeight="1" thickBot="1">
      <c r="A66" s="59" t="s">
        <v>137</v>
      </c>
      <c r="B66" s="319" t="e">
        <f>'男子データ入力'!AV147</f>
        <v>#N/A</v>
      </c>
      <c r="C66" s="319" t="e">
        <f>'男子データ入力'!AW147</f>
        <v>#N/A</v>
      </c>
      <c r="D66" s="72">
        <f>'男子データ入力'!$AP$116</f>
      </c>
      <c r="E66" s="319"/>
      <c r="F66" s="320"/>
      <c r="G66" s="319"/>
      <c r="H66" s="319"/>
    </row>
    <row r="68" ht="13.5" customHeight="1" thickBot="1">
      <c r="A68" s="1" t="s">
        <v>184</v>
      </c>
    </row>
    <row r="69" spans="1:8" ht="25.5" customHeight="1">
      <c r="A69" s="56" t="s">
        <v>33</v>
      </c>
      <c r="B69" s="64">
        <f>'女子データ入力'!AP116</f>
      </c>
      <c r="C69" s="68"/>
      <c r="D69" s="68"/>
      <c r="E69" s="68"/>
      <c r="F69" s="68"/>
      <c r="G69" s="68"/>
      <c r="H69" s="69"/>
    </row>
    <row r="70" spans="1:8" ht="25.5" customHeight="1">
      <c r="A70" s="57" t="s">
        <v>118</v>
      </c>
      <c r="B70" s="65">
        <f>'女子データ入力'!F71</f>
        <v>0</v>
      </c>
      <c r="C70" s="65"/>
      <c r="D70" s="65"/>
      <c r="E70" s="65"/>
      <c r="F70" s="65"/>
      <c r="G70" s="65"/>
      <c r="H70" s="40"/>
    </row>
    <row r="71" spans="1:8" ht="25.5" customHeight="1">
      <c r="A71" s="57" t="s">
        <v>119</v>
      </c>
      <c r="B71" s="65"/>
      <c r="C71" s="65"/>
      <c r="D71" s="65"/>
      <c r="E71" s="65"/>
      <c r="F71" s="65"/>
      <c r="G71" s="65"/>
      <c r="H71" s="40"/>
    </row>
    <row r="72" spans="1:8" ht="25.5" customHeight="1" thickBot="1">
      <c r="A72" s="59" t="s">
        <v>238</v>
      </c>
      <c r="B72" s="55" t="e">
        <f>'女子データ入力'!AL118</f>
        <v>#N/A</v>
      </c>
      <c r="C72" s="62" t="e">
        <f>'女子データ入力'!AM118</f>
        <v>#N/A</v>
      </c>
      <c r="D72" s="72">
        <f>'女子データ入力'!$AP$116</f>
      </c>
      <c r="E72" s="72"/>
      <c r="F72" s="72"/>
      <c r="G72" s="72"/>
      <c r="H72" s="74"/>
    </row>
    <row r="73" spans="1:8" ht="25.5" customHeight="1" thickBot="1">
      <c r="A73" s="59" t="s">
        <v>238</v>
      </c>
      <c r="B73" s="55" t="e">
        <f>'女子データ入力'!AL119</f>
        <v>#N/A</v>
      </c>
      <c r="C73" s="62" t="e">
        <f>'女子データ入力'!AM119</f>
        <v>#N/A</v>
      </c>
      <c r="D73" s="72">
        <f>'女子データ入力'!$AP$116</f>
      </c>
      <c r="E73" s="72"/>
      <c r="F73" s="72"/>
      <c r="G73" s="72"/>
      <c r="H73" s="74"/>
    </row>
    <row r="74" spans="1:8" ht="25.5" customHeight="1" thickBot="1">
      <c r="A74" s="59" t="s">
        <v>238</v>
      </c>
      <c r="B74" s="55" t="e">
        <f>'女子データ入力'!AL120</f>
        <v>#N/A</v>
      </c>
      <c r="C74" s="62" t="e">
        <f>'女子データ入力'!AM120</f>
        <v>#N/A</v>
      </c>
      <c r="D74" s="72">
        <f>'女子データ入力'!$AP$116</f>
      </c>
      <c r="E74" s="72"/>
      <c r="F74" s="72"/>
      <c r="G74" s="72"/>
      <c r="H74" s="74"/>
    </row>
    <row r="75" spans="1:8" ht="25.5" customHeight="1" thickBot="1">
      <c r="A75" s="59" t="s">
        <v>238</v>
      </c>
      <c r="B75" s="55" t="e">
        <f>'女子データ入力'!AL121</f>
        <v>#N/A</v>
      </c>
      <c r="C75" s="62" t="e">
        <f>'女子データ入力'!AM121</f>
        <v>#N/A</v>
      </c>
      <c r="D75" s="72">
        <f>'女子データ入力'!$AP$116</f>
      </c>
      <c r="E75" s="72"/>
      <c r="F75" s="72"/>
      <c r="G75" s="72"/>
      <c r="H75" s="74"/>
    </row>
    <row r="76" spans="1:8" ht="25.5" customHeight="1" thickBot="1">
      <c r="A76" s="59" t="s">
        <v>238</v>
      </c>
      <c r="B76" s="55" t="e">
        <f>'女子データ入力'!AL122</f>
        <v>#N/A</v>
      </c>
      <c r="C76" s="62" t="e">
        <f>'女子データ入力'!AM122</f>
        <v>#N/A</v>
      </c>
      <c r="D76" s="72">
        <f>'女子データ入力'!$AP$116</f>
      </c>
      <c r="E76" s="72"/>
      <c r="F76" s="72"/>
      <c r="G76" s="72"/>
      <c r="H76" s="74"/>
    </row>
    <row r="77" spans="1:8" ht="25.5" customHeight="1" thickBot="1">
      <c r="A77" s="59" t="s">
        <v>238</v>
      </c>
      <c r="B77" s="55" t="e">
        <f>'女子データ入力'!AL123</f>
        <v>#N/A</v>
      </c>
      <c r="C77" s="62" t="e">
        <f>'女子データ入力'!AM123</f>
        <v>#N/A</v>
      </c>
      <c r="D77" s="72">
        <f>'女子データ入力'!$AP$116</f>
      </c>
      <c r="E77" s="72"/>
      <c r="F77" s="72"/>
      <c r="G77" s="72"/>
      <c r="H77" s="74"/>
    </row>
    <row r="78" spans="1:8" ht="25.5" customHeight="1" thickBot="1">
      <c r="A78" s="60" t="s">
        <v>239</v>
      </c>
      <c r="B78" s="61" t="e">
        <f>'女子データ入力'!AL124</f>
        <v>#N/A</v>
      </c>
      <c r="C78" s="63" t="e">
        <f>'女子データ入力'!AM124</f>
        <v>#N/A</v>
      </c>
      <c r="D78" s="72">
        <f>'女子データ入力'!$AP$116</f>
      </c>
      <c r="E78" s="70"/>
      <c r="F78" s="71"/>
      <c r="G78" s="71"/>
      <c r="H78" s="39"/>
    </row>
    <row r="79" spans="1:8" ht="25.5" customHeight="1" thickBot="1">
      <c r="A79" s="60" t="s">
        <v>185</v>
      </c>
      <c r="B79" s="141" t="e">
        <f>'女子データ入力'!AL129</f>
        <v>#N/A</v>
      </c>
      <c r="C79" s="141" t="e">
        <f>'女子データ入力'!$AM$129</f>
        <v>#N/A</v>
      </c>
      <c r="D79" s="72">
        <f>'女子データ入力'!$AP$116</f>
      </c>
      <c r="E79" s="70"/>
      <c r="F79" s="71"/>
      <c r="G79" s="71"/>
      <c r="H79" s="39"/>
    </row>
    <row r="80" spans="1:8" ht="25.5" customHeight="1" thickBot="1">
      <c r="A80" s="60" t="s">
        <v>185</v>
      </c>
      <c r="B80" s="141" t="e">
        <f>'女子データ入力'!AL130</f>
        <v>#N/A</v>
      </c>
      <c r="C80" s="141" t="e">
        <f>'女子データ入力'!$AM$130</f>
        <v>#N/A</v>
      </c>
      <c r="D80" s="72">
        <f>'女子データ入力'!$AP$116</f>
      </c>
      <c r="E80" s="70"/>
      <c r="F80" s="71"/>
      <c r="G80" s="71"/>
      <c r="H80" s="39"/>
    </row>
    <row r="81" spans="1:8" ht="25.5" customHeight="1" thickBot="1">
      <c r="A81" s="60" t="s">
        <v>185</v>
      </c>
      <c r="B81" s="141" t="e">
        <f>'女子データ入力'!AL131</f>
        <v>#N/A</v>
      </c>
      <c r="C81" s="141" t="e">
        <f>'女子データ入力'!$AM$131</f>
        <v>#N/A</v>
      </c>
      <c r="D81" s="72">
        <f>'女子データ入力'!$AP$116</f>
      </c>
      <c r="E81" s="70"/>
      <c r="F81" s="71"/>
      <c r="G81" s="71"/>
      <c r="H81" s="39"/>
    </row>
    <row r="82" spans="1:8" ht="25.5" customHeight="1" thickBot="1">
      <c r="A82" s="60" t="s">
        <v>185</v>
      </c>
      <c r="B82" s="141" t="e">
        <f>'女子データ入力'!AL132</f>
        <v>#N/A</v>
      </c>
      <c r="C82" s="141" t="e">
        <f>'女子データ入力'!$AM$132</f>
        <v>#N/A</v>
      </c>
      <c r="D82" s="72">
        <f>'女子データ入力'!$AP$116</f>
      </c>
      <c r="E82" s="70"/>
      <c r="F82" s="71"/>
      <c r="G82" s="71"/>
      <c r="H82" s="39"/>
    </row>
    <row r="83" spans="1:8" ht="25.5" customHeight="1" thickBot="1">
      <c r="A83" s="60" t="s">
        <v>185</v>
      </c>
      <c r="B83" s="141" t="e">
        <f>'女子データ入力'!AL133</f>
        <v>#N/A</v>
      </c>
      <c r="C83" s="141" t="e">
        <f>'女子データ入力'!$AM$133</f>
        <v>#N/A</v>
      </c>
      <c r="D83" s="72">
        <f>'女子データ入力'!$AP$116</f>
      </c>
      <c r="E83" s="70"/>
      <c r="F83" s="71"/>
      <c r="G83" s="71"/>
      <c r="H83" s="39"/>
    </row>
    <row r="84" spans="1:8" ht="25.5" customHeight="1" thickBot="1">
      <c r="A84" s="60" t="s">
        <v>185</v>
      </c>
      <c r="B84" s="141" t="e">
        <f>'女子データ入力'!AL134</f>
        <v>#N/A</v>
      </c>
      <c r="C84" s="141" t="e">
        <f>'女子データ入力'!$AM$134</f>
        <v>#N/A</v>
      </c>
      <c r="D84" s="72">
        <f>'女子データ入力'!$AP$116</f>
      </c>
      <c r="E84" s="70"/>
      <c r="F84" s="71"/>
      <c r="G84" s="71"/>
      <c r="H84" s="39"/>
    </row>
    <row r="85" spans="1:8" ht="25.5" customHeight="1" thickBot="1">
      <c r="A85" s="60" t="s">
        <v>185</v>
      </c>
      <c r="B85" s="141" t="e">
        <f>'女子データ入力'!AL135</f>
        <v>#N/A</v>
      </c>
      <c r="C85" s="141" t="e">
        <f>'女子データ入力'!$AM$135</f>
        <v>#N/A</v>
      </c>
      <c r="D85" s="72">
        <f>'女子データ入力'!$AP$116</f>
      </c>
      <c r="E85" s="70"/>
      <c r="F85" s="71"/>
      <c r="G85" s="71"/>
      <c r="H85" s="39"/>
    </row>
    <row r="86" spans="1:8" ht="25.5" customHeight="1" thickBot="1">
      <c r="A86" s="60" t="s">
        <v>185</v>
      </c>
      <c r="B86" s="141" t="e">
        <f>'女子データ入力'!AL136</f>
        <v>#N/A</v>
      </c>
      <c r="C86" s="141" t="e">
        <f>'女子データ入力'!$AM$136</f>
        <v>#N/A</v>
      </c>
      <c r="D86" s="72">
        <f>'女子データ入力'!$AP$116</f>
      </c>
      <c r="E86" s="70"/>
      <c r="F86" s="73"/>
      <c r="G86" s="73"/>
      <c r="H86" s="182"/>
    </row>
    <row r="87" spans="1:8" ht="25.5" customHeight="1" thickBot="1">
      <c r="A87" s="60" t="s">
        <v>185</v>
      </c>
      <c r="B87" s="141" t="e">
        <f>'女子データ入力'!AL137</f>
        <v>#N/A</v>
      </c>
      <c r="C87" s="141" t="e">
        <f>'女子データ入力'!$AM$136</f>
        <v>#N/A</v>
      </c>
      <c r="D87" s="72">
        <f>'女子データ入力'!$AP$116</f>
      </c>
      <c r="E87" s="70"/>
      <c r="F87" s="73"/>
      <c r="G87" s="73"/>
      <c r="H87" s="182"/>
    </row>
    <row r="88" spans="1:8" ht="25.5" customHeight="1" thickBot="1">
      <c r="A88" s="60" t="s">
        <v>185</v>
      </c>
      <c r="B88" s="141" t="e">
        <f>'女子データ入力'!AL138</f>
        <v>#N/A</v>
      </c>
      <c r="C88" s="141" t="e">
        <f>'女子データ入力'!$AM$137</f>
        <v>#N/A</v>
      </c>
      <c r="D88" s="72">
        <f>'女子データ入力'!$AP$116</f>
      </c>
      <c r="E88" s="70"/>
      <c r="F88" s="73"/>
      <c r="G88" s="73"/>
      <c r="H88" s="182"/>
    </row>
    <row r="89" spans="1:8" ht="25.5" customHeight="1" thickBot="1">
      <c r="A89" s="59" t="s">
        <v>186</v>
      </c>
      <c r="B89" s="72" t="e">
        <f>'女子データ入力'!AL140</f>
        <v>#N/A</v>
      </c>
      <c r="C89" s="72" t="e">
        <f>'女子データ入力'!AM140</f>
        <v>#N/A</v>
      </c>
      <c r="D89" s="72">
        <f>'女子データ入力'!$AP$116</f>
      </c>
      <c r="E89" s="72"/>
      <c r="F89" s="73"/>
      <c r="G89" s="72"/>
      <c r="H89" s="74"/>
    </row>
    <row r="90" spans="1:8" ht="25.5" customHeight="1" thickBot="1">
      <c r="A90" s="59" t="s">
        <v>186</v>
      </c>
      <c r="B90" s="72" t="e">
        <f>'女子データ入力'!AV140</f>
        <v>#N/A</v>
      </c>
      <c r="C90" s="72" t="e">
        <f>'女子データ入力'!AW140</f>
        <v>#N/A</v>
      </c>
      <c r="D90" s="72">
        <f>'女子データ入力'!$AP$116</f>
      </c>
      <c r="E90" s="72"/>
      <c r="F90" s="73"/>
      <c r="G90" s="72"/>
      <c r="H90" s="74"/>
    </row>
    <row r="91" spans="1:8" ht="25.5" customHeight="1" thickBot="1">
      <c r="A91" s="59" t="s">
        <v>186</v>
      </c>
      <c r="B91" s="72" t="e">
        <f>'女子データ入力'!AL141</f>
        <v>#N/A</v>
      </c>
      <c r="C91" s="72" t="e">
        <f>'女子データ入力'!AM141</f>
        <v>#N/A</v>
      </c>
      <c r="D91" s="72">
        <f>'女子データ入力'!$AP$116</f>
      </c>
      <c r="E91" s="72"/>
      <c r="F91" s="73"/>
      <c r="G91" s="72"/>
      <c r="H91" s="74"/>
    </row>
    <row r="92" spans="1:8" ht="25.5" customHeight="1" thickBot="1">
      <c r="A92" s="59" t="s">
        <v>186</v>
      </c>
      <c r="B92" s="72" t="e">
        <f>'女子データ入力'!AV141</f>
        <v>#N/A</v>
      </c>
      <c r="C92" s="72" t="e">
        <f>'女子データ入力'!AW141</f>
        <v>#N/A</v>
      </c>
      <c r="D92" s="72">
        <f>'女子データ入力'!$AP$116</f>
      </c>
      <c r="E92" s="72"/>
      <c r="F92" s="73"/>
      <c r="G92" s="72"/>
      <c r="H92" s="74"/>
    </row>
    <row r="93" spans="1:8" ht="25.5" customHeight="1" thickBot="1">
      <c r="A93" s="59" t="s">
        <v>186</v>
      </c>
      <c r="B93" s="72" t="e">
        <f>'女子データ入力'!AL142</f>
        <v>#N/A</v>
      </c>
      <c r="C93" s="72" t="e">
        <f>'女子データ入力'!AM142</f>
        <v>#N/A</v>
      </c>
      <c r="D93" s="72">
        <f>'女子データ入力'!$AP$116</f>
      </c>
      <c r="E93" s="72"/>
      <c r="F93" s="73"/>
      <c r="G93" s="72"/>
      <c r="H93" s="74"/>
    </row>
    <row r="94" spans="1:8" ht="25.5" customHeight="1" thickBot="1">
      <c r="A94" s="59" t="s">
        <v>186</v>
      </c>
      <c r="B94" s="72" t="e">
        <f>'女子データ入力'!AV142</f>
        <v>#N/A</v>
      </c>
      <c r="C94" s="72" t="e">
        <f>'女子データ入力'!AW142</f>
        <v>#N/A</v>
      </c>
      <c r="D94" s="72">
        <f>'女子データ入力'!$AP$116</f>
      </c>
      <c r="E94" s="72"/>
      <c r="F94" s="73"/>
      <c r="G94" s="72"/>
      <c r="H94" s="74"/>
    </row>
    <row r="95" spans="1:8" ht="25.5" customHeight="1" thickBot="1">
      <c r="A95" s="59" t="s">
        <v>186</v>
      </c>
      <c r="B95" s="72" t="e">
        <f>'女子データ入力'!AL143</f>
        <v>#N/A</v>
      </c>
      <c r="C95" s="72" t="e">
        <f>'女子データ入力'!AM143</f>
        <v>#N/A</v>
      </c>
      <c r="D95" s="72">
        <f>'女子データ入力'!$AP$116</f>
      </c>
      <c r="E95" s="72"/>
      <c r="F95" s="73"/>
      <c r="G95" s="72"/>
      <c r="H95" s="74"/>
    </row>
    <row r="96" spans="1:8" ht="27" customHeight="1" thickBot="1">
      <c r="A96" s="59" t="s">
        <v>186</v>
      </c>
      <c r="B96" s="72" t="e">
        <f>'女子データ入力'!AV143</f>
        <v>#N/A</v>
      </c>
      <c r="C96" s="72" t="e">
        <f>'女子データ入力'!AW143</f>
        <v>#N/A</v>
      </c>
      <c r="D96" s="72">
        <f>'女子データ入力'!$AP$116</f>
      </c>
      <c r="E96" s="72"/>
      <c r="F96" s="73"/>
      <c r="G96" s="72"/>
      <c r="H96" s="74"/>
    </row>
    <row r="97" spans="1:8" ht="27" customHeight="1" thickBot="1">
      <c r="A97" s="59" t="s">
        <v>186</v>
      </c>
      <c r="B97" s="72" t="e">
        <f>'女子データ入力'!AL144</f>
        <v>#N/A</v>
      </c>
      <c r="C97" s="72" t="e">
        <f>'女子データ入力'!AM144</f>
        <v>#N/A</v>
      </c>
      <c r="D97" s="72">
        <f>'女子データ入力'!$AP$116</f>
      </c>
      <c r="E97" s="72"/>
      <c r="F97" s="73"/>
      <c r="G97" s="72"/>
      <c r="H97" s="74"/>
    </row>
    <row r="98" spans="1:8" ht="27" customHeight="1" thickBot="1">
      <c r="A98" s="59" t="s">
        <v>186</v>
      </c>
      <c r="B98" s="72" t="e">
        <f>'女子データ入力'!AV144</f>
        <v>#N/A</v>
      </c>
      <c r="C98" s="72" t="e">
        <f>'女子データ入力'!AW144</f>
        <v>#N/A</v>
      </c>
      <c r="D98" s="72">
        <f>'女子データ入力'!$AP$116</f>
      </c>
      <c r="E98" s="72"/>
      <c r="F98" s="73"/>
      <c r="G98" s="72"/>
      <c r="H98" s="74"/>
    </row>
    <row r="99" spans="1:8" ht="27" customHeight="1" thickBot="1">
      <c r="A99" s="59" t="s">
        <v>186</v>
      </c>
      <c r="B99" s="72" t="e">
        <f>'女子データ入力'!AL145</f>
        <v>#N/A</v>
      </c>
      <c r="C99" s="72" t="e">
        <f>'女子データ入力'!AM145</f>
        <v>#N/A</v>
      </c>
      <c r="D99" s="72">
        <f>'女子データ入力'!$AP$116</f>
      </c>
      <c r="E99" s="72"/>
      <c r="F99" s="73"/>
      <c r="G99" s="72"/>
      <c r="H99" s="74"/>
    </row>
    <row r="100" spans="1:8" ht="27" customHeight="1" thickBot="1">
      <c r="A100" s="59" t="s">
        <v>186</v>
      </c>
      <c r="B100" s="72" t="e">
        <f>'女子データ入力'!AV145</f>
        <v>#N/A</v>
      </c>
      <c r="C100" s="72" t="e">
        <f>'女子データ入力'!AW145</f>
        <v>#N/A</v>
      </c>
      <c r="D100" s="72">
        <f>'女子データ入力'!$AP$116</f>
      </c>
      <c r="E100" s="72"/>
      <c r="F100" s="73"/>
      <c r="G100" s="72"/>
      <c r="H100" s="74"/>
    </row>
    <row r="101" spans="1:8" ht="27" customHeight="1" thickBot="1">
      <c r="A101" s="59" t="s">
        <v>186</v>
      </c>
      <c r="B101" s="72" t="e">
        <f>'女子データ入力'!AL146</f>
        <v>#N/A</v>
      </c>
      <c r="C101" s="72" t="e">
        <f>'女子データ入力'!AM146</f>
        <v>#N/A</v>
      </c>
      <c r="D101" s="72">
        <f>'女子データ入力'!$AP$116</f>
      </c>
      <c r="E101" s="72"/>
      <c r="F101" s="73"/>
      <c r="G101" s="72"/>
      <c r="H101" s="74"/>
    </row>
    <row r="102" spans="1:8" ht="27" customHeight="1" thickBot="1">
      <c r="A102" s="59" t="s">
        <v>186</v>
      </c>
      <c r="B102" s="72" t="e">
        <f>'女子データ入力'!AV146</f>
        <v>#N/A</v>
      </c>
      <c r="C102" s="72" t="e">
        <f>'女子データ入力'!AW146</f>
        <v>#N/A</v>
      </c>
      <c r="D102" s="72">
        <f>'女子データ入力'!$AP$116</f>
      </c>
      <c r="E102" s="72"/>
      <c r="F102" s="73"/>
      <c r="G102" s="72"/>
      <c r="H102" s="74"/>
    </row>
    <row r="103" spans="1:8" ht="24" customHeight="1" thickBot="1">
      <c r="A103" s="59" t="s">
        <v>186</v>
      </c>
      <c r="B103" s="72" t="e">
        <f>'女子データ入力'!AL147</f>
        <v>#N/A</v>
      </c>
      <c r="C103" s="72" t="e">
        <f>'女子データ入力'!AM147</f>
        <v>#N/A</v>
      </c>
      <c r="D103" s="72">
        <f>'女子データ入力'!$AP$116</f>
      </c>
      <c r="E103" s="72"/>
      <c r="F103" s="73"/>
      <c r="G103" s="72"/>
      <c r="H103" s="74"/>
    </row>
    <row r="104" spans="1:8" ht="24" customHeight="1" thickBot="1">
      <c r="A104" s="59" t="s">
        <v>186</v>
      </c>
      <c r="B104" s="72" t="e">
        <f>'女子データ入力'!AW147</f>
        <v>#N/A</v>
      </c>
      <c r="C104" s="72" t="e">
        <f>'女子データ入力'!AW147</f>
        <v>#N/A</v>
      </c>
      <c r="D104" s="72">
        <f>'女子データ入力'!$AP$116</f>
      </c>
      <c r="E104" s="72"/>
      <c r="F104" s="73"/>
      <c r="G104" s="72"/>
      <c r="H104" s="74"/>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ayaka</cp:lastModifiedBy>
  <cp:lastPrinted>2018-08-01T09:14:08Z</cp:lastPrinted>
  <dcterms:created xsi:type="dcterms:W3CDTF">2008-05-11T12:29:05Z</dcterms:created>
  <dcterms:modified xsi:type="dcterms:W3CDTF">2020-04-12T09:49:41Z</dcterms:modified>
  <cp:category/>
  <cp:version/>
  <cp:contentType/>
  <cp:contentStatus/>
  <cp:revision>3</cp:revision>
</cp:coreProperties>
</file>