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codeName="ThisWorkbook"/>
  <mc:AlternateContent xmlns:mc="http://schemas.openxmlformats.org/markup-compatibility/2006">
    <mc:Choice Requires="x15">
      <x15ac:absPath xmlns:x15ac="http://schemas.microsoft.com/office/spreadsheetml/2010/11/ac" url="G:\badminton\中体連r4\02-県大会関係\総体22\"/>
    </mc:Choice>
  </mc:AlternateContent>
  <xr:revisionPtr revIDLastSave="0" documentId="8_{5F82122B-BFF6-42EA-96CD-FC648517D2ED}" xr6:coauthVersionLast="47" xr6:coauthVersionMax="47" xr10:uidLastSave="{00000000-0000-0000-0000-000000000000}"/>
  <bookViews>
    <workbookView xWindow="-110" yWindow="-110" windowWidth="19420" windowHeight="10300" activeTab="1"/>
  </bookViews>
  <sheets>
    <sheet name="注意事項" sheetId="257" r:id="rId1"/>
    <sheet name="男子データ入力" sheetId="261" r:id="rId2"/>
    <sheet name="女子データ入力" sheetId="266" r:id="rId3"/>
    <sheet name="参加申込書男子印刷" sheetId="3" r:id="rId4"/>
    <sheet name="参加申込書女子印刷" sheetId="267" r:id="rId5"/>
    <sheet name="確認" sheetId="259" r:id="rId6"/>
    <sheet name="DATA" sheetId="260" r:id="rId7"/>
    <sheet name="プログラム名簿" sheetId="268" state="hidden" r:id="rId8"/>
    <sheet name="あさみ" sheetId="262" state="hidden" r:id="rId9"/>
  </sheets>
  <definedNames>
    <definedName name="_xlnm.Print_Area" localSheetId="8">あさみ!$A$30:$H$108</definedName>
    <definedName name="_xlnm.Print_Area" localSheetId="5">確認!$B$1:$R$16</definedName>
    <definedName name="_xlnm.Print_Area" localSheetId="4">参加申込書女子印刷!$A$1:$W$36</definedName>
    <definedName name="_xlnm.Print_Area" localSheetId="0">注意事項!$A$1:$N$46</definedName>
    <definedName name="_xlnm.Print_Area">参加申込書男子印刷!$A$1:$W$36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1" i="262" l="1"/>
  <c r="F52" i="262"/>
  <c r="F44" i="262"/>
  <c r="G44" i="262"/>
  <c r="F45" i="262"/>
  <c r="G45" i="262"/>
  <c r="F46" i="262"/>
  <c r="G46" i="262"/>
  <c r="F47" i="262"/>
  <c r="G47" i="262"/>
  <c r="F48" i="262"/>
  <c r="G48" i="262"/>
  <c r="F49" i="262"/>
  <c r="G49" i="262"/>
  <c r="F50" i="262"/>
  <c r="G50" i="262"/>
  <c r="M5" i="259"/>
  <c r="L5" i="259"/>
  <c r="B21" i="268"/>
  <c r="H20" i="268"/>
  <c r="H17" i="268"/>
  <c r="B16" i="268"/>
  <c r="C13" i="268"/>
  <c r="B11" i="268"/>
  <c r="A6" i="268"/>
  <c r="L3" i="268"/>
  <c r="E3" i="268"/>
  <c r="B3" i="268"/>
  <c r="F72" i="266"/>
  <c r="F71" i="261"/>
  <c r="E8" i="3"/>
  <c r="C9" i="3"/>
  <c r="C8" i="3"/>
  <c r="B4" i="268"/>
  <c r="E8" i="267"/>
  <c r="C8" i="267"/>
  <c r="I4" i="268"/>
  <c r="C9" i="267"/>
  <c r="C6" i="3"/>
  <c r="AH95" i="266"/>
  <c r="AH94" i="266"/>
  <c r="AH95" i="261"/>
  <c r="AH94" i="261"/>
  <c r="A5" i="259"/>
  <c r="H93" i="266"/>
  <c r="H92" i="266"/>
  <c r="H91" i="266"/>
  <c r="H90" i="266"/>
  <c r="H89" i="266"/>
  <c r="H88" i="266"/>
  <c r="H87" i="266"/>
  <c r="H86" i="266"/>
  <c r="H85" i="266"/>
  <c r="H84" i="266"/>
  <c r="H83" i="266"/>
  <c r="H82" i="266"/>
  <c r="H81" i="266"/>
  <c r="H80" i="266"/>
  <c r="H79" i="266"/>
  <c r="H78" i="266"/>
  <c r="H77" i="266"/>
  <c r="H76" i="266"/>
  <c r="H75" i="266"/>
  <c r="H74" i="266"/>
  <c r="H93" i="261"/>
  <c r="H92" i="261"/>
  <c r="H91" i="261"/>
  <c r="H90" i="261"/>
  <c r="H89" i="261"/>
  <c r="H88" i="261"/>
  <c r="H87" i="261"/>
  <c r="H86" i="261"/>
  <c r="H85" i="261"/>
  <c r="H84" i="261"/>
  <c r="H83" i="261"/>
  <c r="H82" i="261"/>
  <c r="H81" i="261"/>
  <c r="H80" i="261"/>
  <c r="H79" i="261"/>
  <c r="H78" i="261"/>
  <c r="H77" i="261"/>
  <c r="H76" i="261"/>
  <c r="H75" i="261"/>
  <c r="H74" i="261"/>
  <c r="AP116" i="266"/>
  <c r="D103" i="262"/>
  <c r="AI95" i="266"/>
  <c r="B17" i="260"/>
  <c r="AI94" i="266"/>
  <c r="P93" i="266"/>
  <c r="X93" i="266"/>
  <c r="M93" i="266"/>
  <c r="O93" i="266"/>
  <c r="H30" i="267"/>
  <c r="G93" i="266"/>
  <c r="E93" i="266"/>
  <c r="F93" i="266"/>
  <c r="P92" i="266"/>
  <c r="R92" i="266"/>
  <c r="S92" i="266"/>
  <c r="V92" i="266"/>
  <c r="W92" i="266"/>
  <c r="AJ92" i="266"/>
  <c r="AK92" i="266"/>
  <c r="M92" i="266"/>
  <c r="O92" i="266"/>
  <c r="H29" i="267"/>
  <c r="G92" i="266"/>
  <c r="E92" i="266"/>
  <c r="F92" i="266"/>
  <c r="P91" i="266"/>
  <c r="X91" i="266"/>
  <c r="Y91" i="266"/>
  <c r="M91" i="266"/>
  <c r="O91" i="266"/>
  <c r="H28" i="267"/>
  <c r="L23" i="268"/>
  <c r="G91" i="266"/>
  <c r="E91" i="266"/>
  <c r="F91" i="266"/>
  <c r="P90" i="266"/>
  <c r="AH90" i="266"/>
  <c r="AI90" i="266"/>
  <c r="Q90" i="266"/>
  <c r="I27" i="267"/>
  <c r="M22" i="268"/>
  <c r="M90" i="266"/>
  <c r="O90" i="266"/>
  <c r="H27" i="267"/>
  <c r="L22" i="268"/>
  <c r="G90" i="266"/>
  <c r="E90" i="266"/>
  <c r="F90" i="266"/>
  <c r="P89" i="266"/>
  <c r="T89" i="266"/>
  <c r="U89" i="266"/>
  <c r="M89" i="266"/>
  <c r="O89" i="266"/>
  <c r="H26" i="267"/>
  <c r="L21" i="268"/>
  <c r="G89" i="266"/>
  <c r="E89" i="266"/>
  <c r="F89" i="266"/>
  <c r="P88" i="266"/>
  <c r="M88" i="266"/>
  <c r="O88" i="266"/>
  <c r="H25" i="267"/>
  <c r="L20" i="268"/>
  <c r="G88" i="266"/>
  <c r="E88" i="266"/>
  <c r="F88" i="266"/>
  <c r="P87" i="266"/>
  <c r="AF87" i="266"/>
  <c r="AG87" i="266"/>
  <c r="M87" i="266"/>
  <c r="O87" i="266"/>
  <c r="H24" i="267"/>
  <c r="L19" i="268"/>
  <c r="G87" i="266"/>
  <c r="E87" i="266"/>
  <c r="F87" i="266"/>
  <c r="P86" i="266"/>
  <c r="M86" i="266"/>
  <c r="O86" i="266"/>
  <c r="H23" i="267"/>
  <c r="L18" i="268"/>
  <c r="G86" i="266"/>
  <c r="E86" i="266"/>
  <c r="F86" i="266"/>
  <c r="P85" i="266"/>
  <c r="Z85" i="266"/>
  <c r="AA85" i="266"/>
  <c r="M85" i="266"/>
  <c r="O85" i="266"/>
  <c r="H22" i="267"/>
  <c r="L17" i="268"/>
  <c r="G85" i="266"/>
  <c r="E85" i="266"/>
  <c r="F85" i="266"/>
  <c r="P84" i="266"/>
  <c r="AJ84" i="266"/>
  <c r="AK84" i="266"/>
  <c r="M84" i="266"/>
  <c r="O84" i="266"/>
  <c r="H21" i="267"/>
  <c r="L16" i="268"/>
  <c r="G84" i="266"/>
  <c r="E84" i="266"/>
  <c r="F84" i="266"/>
  <c r="P83" i="266"/>
  <c r="AD83" i="266"/>
  <c r="AE83" i="266"/>
  <c r="M83" i="266"/>
  <c r="O83" i="266"/>
  <c r="H20" i="267"/>
  <c r="L15" i="268"/>
  <c r="G83" i="266"/>
  <c r="E83" i="266"/>
  <c r="F83" i="266"/>
  <c r="P82" i="266"/>
  <c r="AF82" i="266"/>
  <c r="AG82" i="266"/>
  <c r="M82" i="266"/>
  <c r="O82" i="266"/>
  <c r="H19" i="267"/>
  <c r="L14" i="268"/>
  <c r="G82" i="266"/>
  <c r="E82" i="266"/>
  <c r="F82" i="266"/>
  <c r="P81" i="266"/>
  <c r="T81" i="266"/>
  <c r="U81" i="266"/>
  <c r="M81" i="266"/>
  <c r="O81" i="266"/>
  <c r="H18" i="267"/>
  <c r="L13" i="268"/>
  <c r="G81" i="266"/>
  <c r="E81" i="266"/>
  <c r="F81" i="266"/>
  <c r="P80" i="266"/>
  <c r="AJ80" i="266"/>
  <c r="AK80" i="266"/>
  <c r="M80" i="266"/>
  <c r="O80" i="266"/>
  <c r="H17" i="267"/>
  <c r="L12" i="268"/>
  <c r="G80" i="266"/>
  <c r="E80" i="266"/>
  <c r="F80" i="266"/>
  <c r="P79" i="266"/>
  <c r="AD79" i="266"/>
  <c r="AE79" i="266"/>
  <c r="M79" i="266"/>
  <c r="O79" i="266"/>
  <c r="H16" i="267"/>
  <c r="L11" i="268"/>
  <c r="G79" i="266"/>
  <c r="E79" i="266"/>
  <c r="P78" i="266"/>
  <c r="R78" i="266"/>
  <c r="S78" i="266"/>
  <c r="M78" i="266"/>
  <c r="O78" i="266"/>
  <c r="H15" i="267"/>
  <c r="L10" i="268"/>
  <c r="G78" i="266"/>
  <c r="E78" i="266"/>
  <c r="P77" i="266"/>
  <c r="Q77" i="266"/>
  <c r="I14" i="267"/>
  <c r="M9" i="268"/>
  <c r="M77" i="266"/>
  <c r="G77" i="266"/>
  <c r="E77" i="266"/>
  <c r="F77" i="266"/>
  <c r="P76" i="266"/>
  <c r="M76" i="266"/>
  <c r="O76" i="266"/>
  <c r="H13" i="267"/>
  <c r="L8" i="268"/>
  <c r="G76" i="266"/>
  <c r="E76" i="266"/>
  <c r="F76" i="266"/>
  <c r="P75" i="266"/>
  <c r="M75" i="266"/>
  <c r="O75" i="266"/>
  <c r="H12" i="267"/>
  <c r="L7" i="268"/>
  <c r="G75" i="266"/>
  <c r="E75" i="266"/>
  <c r="F75" i="266"/>
  <c r="P74" i="266"/>
  <c r="Q74" i="266"/>
  <c r="I11" i="267"/>
  <c r="M6" i="268"/>
  <c r="M74" i="266"/>
  <c r="O74" i="266"/>
  <c r="H11" i="267"/>
  <c r="L6" i="268"/>
  <c r="G74" i="266"/>
  <c r="E74" i="266"/>
  <c r="F74" i="266"/>
  <c r="F71" i="266"/>
  <c r="B70" i="262"/>
  <c r="C6" i="267"/>
  <c r="C7" i="267"/>
  <c r="I3" i="268"/>
  <c r="B11" i="267"/>
  <c r="I6" i="268"/>
  <c r="F11" i="267"/>
  <c r="J6" i="268"/>
  <c r="J11" i="267"/>
  <c r="B12" i="267"/>
  <c r="I7" i="268"/>
  <c r="F12" i="267"/>
  <c r="J7" i="268"/>
  <c r="J12" i="267"/>
  <c r="B13" i="267"/>
  <c r="I8" i="268"/>
  <c r="F13" i="267"/>
  <c r="J8" i="268"/>
  <c r="J13" i="267"/>
  <c r="B14" i="267"/>
  <c r="I9" i="268"/>
  <c r="F14" i="267"/>
  <c r="J9" i="268"/>
  <c r="J14" i="267"/>
  <c r="B15" i="267"/>
  <c r="I10" i="268"/>
  <c r="F15" i="267"/>
  <c r="J10" i="268"/>
  <c r="J15" i="267"/>
  <c r="B16" i="267"/>
  <c r="I11" i="268"/>
  <c r="F16" i="267"/>
  <c r="J11" i="268"/>
  <c r="J16" i="267"/>
  <c r="B17" i="267"/>
  <c r="I12" i="268"/>
  <c r="F17" i="267"/>
  <c r="J12" i="268"/>
  <c r="J17" i="267"/>
  <c r="B18" i="267"/>
  <c r="I13" i="268"/>
  <c r="F18" i="267"/>
  <c r="J13" i="268"/>
  <c r="J18" i="267"/>
  <c r="B19" i="267"/>
  <c r="I14" i="268"/>
  <c r="F19" i="267"/>
  <c r="J14" i="268"/>
  <c r="J19" i="267"/>
  <c r="B20" i="267"/>
  <c r="I15" i="268"/>
  <c r="F20" i="267"/>
  <c r="J15" i="268"/>
  <c r="J20" i="267"/>
  <c r="B21" i="267"/>
  <c r="I16" i="268"/>
  <c r="F21" i="267"/>
  <c r="J16" i="268"/>
  <c r="J21" i="267"/>
  <c r="B22" i="267"/>
  <c r="I17" i="268"/>
  <c r="F22" i="267"/>
  <c r="J17" i="268"/>
  <c r="J22" i="267"/>
  <c r="B23" i="267"/>
  <c r="I18" i="268"/>
  <c r="F23" i="267"/>
  <c r="J18" i="268"/>
  <c r="J23" i="267"/>
  <c r="B24" i="267"/>
  <c r="I19" i="268"/>
  <c r="F24" i="267"/>
  <c r="J19" i="268"/>
  <c r="J24" i="267"/>
  <c r="B25" i="267"/>
  <c r="I20" i="268"/>
  <c r="F25" i="267"/>
  <c r="J20" i="268"/>
  <c r="J25" i="267"/>
  <c r="B26" i="267"/>
  <c r="I21" i="268"/>
  <c r="F26" i="267"/>
  <c r="J21" i="268"/>
  <c r="J26" i="267"/>
  <c r="B27" i="267"/>
  <c r="I22" i="268"/>
  <c r="F27" i="267"/>
  <c r="J22" i="268"/>
  <c r="J27" i="267"/>
  <c r="B28" i="267"/>
  <c r="I23" i="268"/>
  <c r="F28" i="267"/>
  <c r="J23" i="268"/>
  <c r="J28" i="267"/>
  <c r="B29" i="267"/>
  <c r="F29" i="267"/>
  <c r="J29" i="267"/>
  <c r="B30" i="267"/>
  <c r="F30" i="267"/>
  <c r="J30" i="267"/>
  <c r="B36" i="267"/>
  <c r="F36" i="267"/>
  <c r="O36" i="267"/>
  <c r="C7" i="3"/>
  <c r="B11" i="3"/>
  <c r="B6" i="268"/>
  <c r="F11" i="3"/>
  <c r="C6" i="268"/>
  <c r="J11" i="3"/>
  <c r="B12" i="3"/>
  <c r="B7" i="268"/>
  <c r="F12" i="3"/>
  <c r="C7" i="268"/>
  <c r="J12" i="3"/>
  <c r="B13" i="3"/>
  <c r="B8" i="268"/>
  <c r="F13" i="3"/>
  <c r="C8" i="268"/>
  <c r="J13" i="3"/>
  <c r="B14" i="3"/>
  <c r="B9" i="268"/>
  <c r="F14" i="3"/>
  <c r="C9" i="268"/>
  <c r="J14" i="3"/>
  <c r="B15" i="3"/>
  <c r="B10" i="268"/>
  <c r="F15" i="3"/>
  <c r="C10" i="268"/>
  <c r="J15" i="3"/>
  <c r="B16" i="3"/>
  <c r="F16" i="3"/>
  <c r="C11" i="268"/>
  <c r="J16" i="3"/>
  <c r="B17" i="3"/>
  <c r="B12" i="268"/>
  <c r="F17" i="3"/>
  <c r="C12" i="268"/>
  <c r="J17" i="3"/>
  <c r="B18" i="3"/>
  <c r="B13" i="268"/>
  <c r="F18" i="3"/>
  <c r="J18" i="3"/>
  <c r="B19" i="3"/>
  <c r="B14" i="268"/>
  <c r="F19" i="3"/>
  <c r="C14" i="268"/>
  <c r="J19" i="3"/>
  <c r="B20" i="3"/>
  <c r="B15" i="268"/>
  <c r="F20" i="3"/>
  <c r="C15" i="268"/>
  <c r="J20" i="3"/>
  <c r="B21" i="3"/>
  <c r="F21" i="3"/>
  <c r="C16" i="268"/>
  <c r="J21" i="3"/>
  <c r="B22" i="3"/>
  <c r="B17" i="268"/>
  <c r="F22" i="3"/>
  <c r="C17" i="268"/>
  <c r="J22" i="3"/>
  <c r="B23" i="3"/>
  <c r="B18" i="268"/>
  <c r="F23" i="3"/>
  <c r="C18" i="268"/>
  <c r="J23" i="3"/>
  <c r="B24" i="3"/>
  <c r="B19" i="268"/>
  <c r="F24" i="3"/>
  <c r="C19" i="268"/>
  <c r="J24" i="3"/>
  <c r="B25" i="3"/>
  <c r="B20" i="268"/>
  <c r="F25" i="3"/>
  <c r="C20" i="268"/>
  <c r="J25" i="3"/>
  <c r="B26" i="3"/>
  <c r="F26" i="3"/>
  <c r="C21" i="268"/>
  <c r="J26" i="3"/>
  <c r="B27" i="3"/>
  <c r="B22" i="268"/>
  <c r="F27" i="3"/>
  <c r="C22" i="268"/>
  <c r="J27" i="3"/>
  <c r="B28" i="3"/>
  <c r="B23" i="268"/>
  <c r="F28" i="3"/>
  <c r="C23" i="268"/>
  <c r="J28" i="3"/>
  <c r="B29" i="3"/>
  <c r="F29" i="3"/>
  <c r="J29" i="3"/>
  <c r="B30" i="3"/>
  <c r="F30" i="3"/>
  <c r="J30" i="3"/>
  <c r="B36" i="3"/>
  <c r="F36" i="3"/>
  <c r="O36" i="3"/>
  <c r="A10" i="266"/>
  <c r="B10" i="266"/>
  <c r="A11" i="267"/>
  <c r="H6" i="268"/>
  <c r="L10" i="266"/>
  <c r="M10" i="266"/>
  <c r="G11" i="267"/>
  <c r="K6" i="268"/>
  <c r="A12" i="266"/>
  <c r="B12" i="266"/>
  <c r="A12" i="267"/>
  <c r="H7" i="268"/>
  <c r="L12" i="266"/>
  <c r="G12" i="267"/>
  <c r="K7" i="268"/>
  <c r="A14" i="266"/>
  <c r="B14" i="266"/>
  <c r="A13" i="267"/>
  <c r="H8" i="268"/>
  <c r="L14" i="266"/>
  <c r="A16" i="266"/>
  <c r="B16" i="266"/>
  <c r="A14" i="267"/>
  <c r="H9" i="268"/>
  <c r="L16" i="266"/>
  <c r="I77" i="266"/>
  <c r="J77" i="266"/>
  <c r="A18" i="266"/>
  <c r="B18" i="266"/>
  <c r="A15" i="267"/>
  <c r="H10" i="268"/>
  <c r="L18" i="266"/>
  <c r="M18" i="266"/>
  <c r="I78" i="266"/>
  <c r="J78" i="266"/>
  <c r="A20" i="266"/>
  <c r="B20" i="266"/>
  <c r="A16" i="267"/>
  <c r="H11" i="268"/>
  <c r="L20" i="266"/>
  <c r="I79" i="266"/>
  <c r="J79" i="266"/>
  <c r="A22" i="266"/>
  <c r="B22" i="266"/>
  <c r="A17" i="267"/>
  <c r="H12" i="268"/>
  <c r="L22" i="266"/>
  <c r="M22" i="266"/>
  <c r="A24" i="266"/>
  <c r="B24" i="266"/>
  <c r="A18" i="267"/>
  <c r="H13" i="268"/>
  <c r="L24" i="266"/>
  <c r="M24" i="266"/>
  <c r="A26" i="266"/>
  <c r="B26" i="266"/>
  <c r="A19" i="267"/>
  <c r="H14" i="268"/>
  <c r="L26" i="266"/>
  <c r="A28" i="266"/>
  <c r="B28" i="266"/>
  <c r="A20" i="267"/>
  <c r="H15" i="268"/>
  <c r="L28" i="266"/>
  <c r="A30" i="266"/>
  <c r="B30" i="266"/>
  <c r="A21" i="267"/>
  <c r="H16" i="268"/>
  <c r="L30" i="266"/>
  <c r="M30" i="266"/>
  <c r="A32" i="266"/>
  <c r="B32" i="266"/>
  <c r="A22" i="267"/>
  <c r="L32" i="266"/>
  <c r="M32" i="266"/>
  <c r="A34" i="266"/>
  <c r="B34" i="266"/>
  <c r="A23" i="267"/>
  <c r="H18" i="268"/>
  <c r="L34" i="266"/>
  <c r="G23" i="267"/>
  <c r="K18" i="268"/>
  <c r="A36" i="266"/>
  <c r="B36" i="266"/>
  <c r="A24" i="267"/>
  <c r="H19" i="268"/>
  <c r="L36" i="266"/>
  <c r="A38" i="266"/>
  <c r="B38" i="266"/>
  <c r="A25" i="267"/>
  <c r="L38" i="266"/>
  <c r="A40" i="266"/>
  <c r="B40" i="266"/>
  <c r="A26" i="267"/>
  <c r="H21" i="268"/>
  <c r="L40" i="266"/>
  <c r="I89" i="266"/>
  <c r="A42" i="266"/>
  <c r="B42" i="266"/>
  <c r="A27" i="267"/>
  <c r="H22" i="268"/>
  <c r="L42" i="266"/>
  <c r="A44" i="266"/>
  <c r="B44" i="266"/>
  <c r="A28" i="267"/>
  <c r="H23" i="268"/>
  <c r="L44" i="266"/>
  <c r="A46" i="266"/>
  <c r="B46" i="266"/>
  <c r="A29" i="267"/>
  <c r="L46" i="266"/>
  <c r="M46" i="266"/>
  <c r="A48" i="266"/>
  <c r="B48" i="266"/>
  <c r="A30" i="267"/>
  <c r="L48" i="266"/>
  <c r="I93" i="266"/>
  <c r="J93" i="266"/>
  <c r="K93" i="266"/>
  <c r="A10" i="261"/>
  <c r="B10" i="261"/>
  <c r="A11" i="3"/>
  <c r="L10" i="261"/>
  <c r="I74" i="261"/>
  <c r="J74" i="261"/>
  <c r="K74" i="261"/>
  <c r="A12" i="261"/>
  <c r="B12" i="261"/>
  <c r="A12" i="3"/>
  <c r="A7" i="268"/>
  <c r="L12" i="261"/>
  <c r="I75" i="261"/>
  <c r="J75" i="261"/>
  <c r="A14" i="261"/>
  <c r="B14" i="261"/>
  <c r="A13" i="3"/>
  <c r="A8" i="268"/>
  <c r="L14" i="261"/>
  <c r="G13" i="3"/>
  <c r="D8" i="268"/>
  <c r="A16" i="261"/>
  <c r="B16" i="261"/>
  <c r="A14" i="3"/>
  <c r="A9" i="268"/>
  <c r="L16" i="261"/>
  <c r="I77" i="261"/>
  <c r="J77" i="261"/>
  <c r="A18" i="261"/>
  <c r="B18" i="261"/>
  <c r="A15" i="3"/>
  <c r="A10" i="268"/>
  <c r="L18" i="261"/>
  <c r="G15" i="3"/>
  <c r="D10" i="268"/>
  <c r="A20" i="261"/>
  <c r="B20" i="261"/>
  <c r="A16" i="3"/>
  <c r="A11" i="268"/>
  <c r="L20" i="261"/>
  <c r="I79" i="261"/>
  <c r="J79" i="261"/>
  <c r="K79" i="261"/>
  <c r="A22" i="261"/>
  <c r="B22" i="261"/>
  <c r="A17" i="3"/>
  <c r="A12" i="268"/>
  <c r="L22" i="261"/>
  <c r="G17" i="3"/>
  <c r="D12" i="268"/>
  <c r="B24" i="261"/>
  <c r="A18" i="3"/>
  <c r="A13" i="268"/>
  <c r="L24" i="261"/>
  <c r="I81" i="261"/>
  <c r="A26" i="261"/>
  <c r="B26" i="261"/>
  <c r="A19" i="3"/>
  <c r="A14" i="268"/>
  <c r="L26" i="261"/>
  <c r="I82" i="261"/>
  <c r="J82" i="261"/>
  <c r="K82" i="261"/>
  <c r="A28" i="261"/>
  <c r="B28" i="261"/>
  <c r="A20" i="3"/>
  <c r="A15" i="268"/>
  <c r="L28" i="261"/>
  <c r="I83" i="261"/>
  <c r="J83" i="261"/>
  <c r="A30" i="261"/>
  <c r="B30" i="261"/>
  <c r="A21" i="3"/>
  <c r="A16" i="268"/>
  <c r="L30" i="261"/>
  <c r="A32" i="261"/>
  <c r="B32" i="261"/>
  <c r="A22" i="3"/>
  <c r="A17" i="268"/>
  <c r="L32" i="261"/>
  <c r="A34" i="261"/>
  <c r="B34" i="261"/>
  <c r="A23" i="3"/>
  <c r="A18" i="268"/>
  <c r="L34" i="261"/>
  <c r="A36" i="261"/>
  <c r="B36" i="261"/>
  <c r="A24" i="3"/>
  <c r="A19" i="268"/>
  <c r="L36" i="261"/>
  <c r="A38" i="261"/>
  <c r="B38" i="261"/>
  <c r="A25" i="3"/>
  <c r="A20" i="268"/>
  <c r="L38" i="261"/>
  <c r="I88" i="261"/>
  <c r="J88" i="261"/>
  <c r="K88" i="261"/>
  <c r="A40" i="261"/>
  <c r="B40" i="261"/>
  <c r="A26" i="3"/>
  <c r="A21" i="268"/>
  <c r="L40" i="261"/>
  <c r="I89" i="261"/>
  <c r="J89" i="261"/>
  <c r="A42" i="261"/>
  <c r="B42" i="261"/>
  <c r="A27" i="3"/>
  <c r="A22" i="268"/>
  <c r="L42" i="261"/>
  <c r="A44" i="261"/>
  <c r="B44" i="261"/>
  <c r="A28" i="3"/>
  <c r="A23" i="268"/>
  <c r="L44" i="261"/>
  <c r="G28" i="3"/>
  <c r="D23" i="268"/>
  <c r="A46" i="261"/>
  <c r="B46" i="261"/>
  <c r="A29" i="3"/>
  <c r="L46" i="261"/>
  <c r="A48" i="261"/>
  <c r="B48" i="261"/>
  <c r="A30" i="3"/>
  <c r="L48" i="261"/>
  <c r="G30" i="3"/>
  <c r="B32" i="262"/>
  <c r="F41" i="262"/>
  <c r="F72" i="261"/>
  <c r="E74" i="261"/>
  <c r="F74" i="261"/>
  <c r="G74" i="261"/>
  <c r="M74" i="261"/>
  <c r="P74" i="261"/>
  <c r="E75" i="261"/>
  <c r="F75" i="261"/>
  <c r="G75" i="261"/>
  <c r="M75" i="261"/>
  <c r="P75" i="261"/>
  <c r="E76" i="261"/>
  <c r="F76" i="261"/>
  <c r="G76" i="261"/>
  <c r="M76" i="261"/>
  <c r="O76" i="261"/>
  <c r="H13" i="3"/>
  <c r="E8" i="268"/>
  <c r="P76" i="261"/>
  <c r="E77" i="261"/>
  <c r="F77" i="261"/>
  <c r="F94" i="261"/>
  <c r="AD152" i="261"/>
  <c r="G77" i="261"/>
  <c r="M77" i="261"/>
  <c r="O77" i="261"/>
  <c r="H14" i="3"/>
  <c r="E9" i="268"/>
  <c r="P77" i="261"/>
  <c r="T77" i="261"/>
  <c r="U77" i="261"/>
  <c r="E78" i="261"/>
  <c r="F78" i="261"/>
  <c r="G78" i="261"/>
  <c r="M78" i="261"/>
  <c r="O78" i="261"/>
  <c r="H15" i="3"/>
  <c r="E10" i="268"/>
  <c r="P78" i="261"/>
  <c r="E79" i="261"/>
  <c r="F79" i="261"/>
  <c r="G79" i="261"/>
  <c r="M79" i="261"/>
  <c r="O79" i="261"/>
  <c r="H16" i="3"/>
  <c r="E11" i="268"/>
  <c r="P79" i="261"/>
  <c r="E80" i="261"/>
  <c r="F80" i="261"/>
  <c r="G80" i="261"/>
  <c r="M80" i="261"/>
  <c r="P80" i="261"/>
  <c r="E81" i="261"/>
  <c r="F81" i="261"/>
  <c r="G81" i="261"/>
  <c r="J81" i="261"/>
  <c r="K81" i="261"/>
  <c r="M81" i="261"/>
  <c r="O81" i="261"/>
  <c r="H18" i="3"/>
  <c r="E13" i="268"/>
  <c r="P81" i="261"/>
  <c r="R81" i="261"/>
  <c r="S81" i="261"/>
  <c r="E82" i="261"/>
  <c r="F82" i="261"/>
  <c r="G82" i="261"/>
  <c r="M82" i="261"/>
  <c r="O82" i="261"/>
  <c r="P82" i="261"/>
  <c r="E83" i="261"/>
  <c r="G83" i="261"/>
  <c r="M83" i="261"/>
  <c r="O83" i="261"/>
  <c r="H20" i="3"/>
  <c r="E15" i="268"/>
  <c r="P83" i="261"/>
  <c r="Z83" i="261"/>
  <c r="AA83" i="261"/>
  <c r="E84" i="261"/>
  <c r="F84" i="261"/>
  <c r="G84" i="261"/>
  <c r="I84" i="261"/>
  <c r="J84" i="261"/>
  <c r="K84" i="261"/>
  <c r="M84" i="261"/>
  <c r="O84" i="261"/>
  <c r="H21" i="3"/>
  <c r="E16" i="268"/>
  <c r="P84" i="261"/>
  <c r="E85" i="261"/>
  <c r="F85" i="261"/>
  <c r="G85" i="261"/>
  <c r="M85" i="261"/>
  <c r="O85" i="261"/>
  <c r="H22" i="3"/>
  <c r="P85" i="261"/>
  <c r="E86" i="261"/>
  <c r="F86" i="261"/>
  <c r="G86" i="261"/>
  <c r="M86" i="261"/>
  <c r="P86" i="261"/>
  <c r="AD86" i="261"/>
  <c r="AE86" i="261"/>
  <c r="E87" i="261"/>
  <c r="F87" i="261"/>
  <c r="G87" i="261"/>
  <c r="M87" i="261"/>
  <c r="O87" i="261"/>
  <c r="H24" i="3"/>
  <c r="E19" i="268"/>
  <c r="P87" i="261"/>
  <c r="AB87" i="261"/>
  <c r="AC87" i="261"/>
  <c r="E88" i="261"/>
  <c r="F88" i="261"/>
  <c r="G88" i="261"/>
  <c r="M88" i="261"/>
  <c r="O88" i="261"/>
  <c r="H25" i="3"/>
  <c r="E20" i="268"/>
  <c r="P88" i="261"/>
  <c r="E89" i="261"/>
  <c r="F89" i="261"/>
  <c r="G89" i="261"/>
  <c r="M89" i="261"/>
  <c r="O89" i="261"/>
  <c r="H26" i="3"/>
  <c r="E21" i="268"/>
  <c r="P89" i="261"/>
  <c r="AJ89" i="261"/>
  <c r="AK89" i="261"/>
  <c r="E90" i="261"/>
  <c r="F90" i="261"/>
  <c r="G90" i="261"/>
  <c r="M90" i="261"/>
  <c r="O90" i="261"/>
  <c r="H27" i="3"/>
  <c r="E22" i="268"/>
  <c r="P90" i="261"/>
  <c r="AD90" i="261"/>
  <c r="AE90" i="261"/>
  <c r="AH90" i="261"/>
  <c r="AI90" i="261"/>
  <c r="E91" i="261"/>
  <c r="F91" i="261"/>
  <c r="G91" i="261"/>
  <c r="M91" i="261"/>
  <c r="O91" i="261"/>
  <c r="H28" i="3"/>
  <c r="E23" i="268"/>
  <c r="P91" i="261"/>
  <c r="AJ91" i="261"/>
  <c r="AK91" i="261"/>
  <c r="E92" i="261"/>
  <c r="F92" i="261"/>
  <c r="G92" i="261"/>
  <c r="M92" i="261"/>
  <c r="O92" i="261"/>
  <c r="H29" i="3"/>
  <c r="P92" i="261"/>
  <c r="E93" i="261"/>
  <c r="F93" i="261"/>
  <c r="G93" i="261"/>
  <c r="M93" i="261"/>
  <c r="O93" i="261"/>
  <c r="H30" i="3"/>
  <c r="P93" i="261"/>
  <c r="AI94" i="261"/>
  <c r="A14" i="259"/>
  <c r="AI95" i="261"/>
  <c r="AP116" i="261"/>
  <c r="D61" i="262"/>
  <c r="Y93" i="266"/>
  <c r="AB87" i="266"/>
  <c r="AC87" i="266"/>
  <c r="T90" i="266"/>
  <c r="U90" i="266"/>
  <c r="R93" i="266"/>
  <c r="S93" i="266"/>
  <c r="V87" i="266"/>
  <c r="W87" i="266"/>
  <c r="R87" i="266"/>
  <c r="S87" i="266"/>
  <c r="T91" i="266"/>
  <c r="U91" i="266"/>
  <c r="AD90" i="266"/>
  <c r="AE90" i="266"/>
  <c r="Z90" i="266"/>
  <c r="AA90" i="266"/>
  <c r="V90" i="266"/>
  <c r="W90" i="266"/>
  <c r="X90" i="266"/>
  <c r="Y90" i="266"/>
  <c r="Z87" i="266"/>
  <c r="AA87" i="266"/>
  <c r="AF93" i="266"/>
  <c r="AG93" i="266"/>
  <c r="AF88" i="266"/>
  <c r="AG88" i="266"/>
  <c r="T92" i="266"/>
  <c r="U92" i="266"/>
  <c r="AB92" i="266"/>
  <c r="AC92" i="266"/>
  <c r="T87" i="261"/>
  <c r="AD84" i="261"/>
  <c r="AE84" i="261"/>
  <c r="AB84" i="261"/>
  <c r="AC84" i="261"/>
  <c r="T84" i="261"/>
  <c r="U84" i="261"/>
  <c r="T87" i="266"/>
  <c r="U87" i="266"/>
  <c r="AJ87" i="266"/>
  <c r="AK87" i="266"/>
  <c r="AD87" i="266"/>
  <c r="AE87" i="266"/>
  <c r="V88" i="266"/>
  <c r="W88" i="266"/>
  <c r="AD91" i="266"/>
  <c r="AE91" i="266"/>
  <c r="AH92" i="266"/>
  <c r="AI92" i="266"/>
  <c r="AF92" i="266"/>
  <c r="AG92" i="266"/>
  <c r="X92" i="266"/>
  <c r="Y92" i="266"/>
  <c r="V93" i="266"/>
  <c r="W93" i="266"/>
  <c r="AB93" i="266"/>
  <c r="Z93" i="266"/>
  <c r="AA93" i="266"/>
  <c r="AD75" i="261"/>
  <c r="AE75" i="261"/>
  <c r="Q90" i="261"/>
  <c r="I27" i="3"/>
  <c r="F22" i="268"/>
  <c r="AJ90" i="261"/>
  <c r="AK90" i="261"/>
  <c r="T89" i="261"/>
  <c r="U89" i="261"/>
  <c r="AH89" i="261"/>
  <c r="AI89" i="261"/>
  <c r="V89" i="261"/>
  <c r="W89" i="261"/>
  <c r="R89" i="261"/>
  <c r="S89" i="261"/>
  <c r="AF89" i="261"/>
  <c r="AG89" i="261"/>
  <c r="E17" i="268"/>
  <c r="Z80" i="261"/>
  <c r="AA80" i="261"/>
  <c r="Z74" i="261"/>
  <c r="AA74" i="261"/>
  <c r="V84" i="261"/>
  <c r="W84" i="261"/>
  <c r="Q84" i="261"/>
  <c r="I21" i="3"/>
  <c r="F16" i="268"/>
  <c r="O80" i="261"/>
  <c r="H17" i="3"/>
  <c r="E12" i="268"/>
  <c r="D55" i="262"/>
  <c r="AB83" i="261"/>
  <c r="AC83" i="261"/>
  <c r="AJ83" i="261"/>
  <c r="AK83" i="261"/>
  <c r="AH83" i="261"/>
  <c r="AI83" i="261"/>
  <c r="AJ88" i="266"/>
  <c r="AK88" i="266"/>
  <c r="R80" i="261"/>
  <c r="S80" i="261"/>
  <c r="AB79" i="261"/>
  <c r="AC79" i="261"/>
  <c r="T79" i="261"/>
  <c r="U79" i="261"/>
  <c r="Z79" i="261"/>
  <c r="AA79" i="261"/>
  <c r="M38" i="261"/>
  <c r="G25" i="3"/>
  <c r="D20" i="268"/>
  <c r="G21" i="3"/>
  <c r="D16" i="268"/>
  <c r="I92" i="266"/>
  <c r="J92" i="266"/>
  <c r="K92" i="266"/>
  <c r="G29" i="267"/>
  <c r="V76" i="261"/>
  <c r="W76" i="261"/>
  <c r="M44" i="261"/>
  <c r="G24" i="3"/>
  <c r="D19" i="268"/>
  <c r="I87" i="261"/>
  <c r="J87" i="261"/>
  <c r="K87" i="261"/>
  <c r="G20" i="3"/>
  <c r="D15" i="268"/>
  <c r="K83" i="261"/>
  <c r="G16" i="3"/>
  <c r="D11" i="268"/>
  <c r="G26" i="3"/>
  <c r="D21" i="268"/>
  <c r="G18" i="3"/>
  <c r="D13" i="268"/>
  <c r="M48" i="261"/>
  <c r="I93" i="261"/>
  <c r="J93" i="261"/>
  <c r="K93" i="261"/>
  <c r="G30" i="267"/>
  <c r="M48" i="266"/>
  <c r="J89" i="266"/>
  <c r="K89" i="266"/>
  <c r="G26" i="267"/>
  <c r="K21" i="268"/>
  <c r="M40" i="266"/>
  <c r="AB91" i="266"/>
  <c r="AC91" i="266"/>
  <c r="Q93" i="266"/>
  <c r="I30" i="267"/>
  <c r="AH93" i="266"/>
  <c r="AI93" i="266"/>
  <c r="X77" i="261"/>
  <c r="Y77" i="261"/>
  <c r="AF77" i="261"/>
  <c r="AG77" i="261"/>
  <c r="R76" i="261"/>
  <c r="S76" i="261"/>
  <c r="X74" i="261"/>
  <c r="Y74" i="261"/>
  <c r="AF74" i="261"/>
  <c r="G27" i="3"/>
  <c r="D22" i="268"/>
  <c r="G19" i="3"/>
  <c r="D14" i="268"/>
  <c r="AB89" i="266"/>
  <c r="AC89" i="266"/>
  <c r="G18" i="267"/>
  <c r="K13" i="268"/>
  <c r="AD76" i="266"/>
  <c r="AE76" i="266"/>
  <c r="Z92" i="266"/>
  <c r="AA92" i="266"/>
  <c r="Q92" i="266"/>
  <c r="I29" i="267"/>
  <c r="M40" i="261"/>
  <c r="H19" i="3"/>
  <c r="E14" i="268"/>
  <c r="AF92" i="261"/>
  <c r="AG92" i="261"/>
  <c r="X88" i="261"/>
  <c r="Y88" i="261"/>
  <c r="V79" i="261"/>
  <c r="W79" i="261"/>
  <c r="AD79" i="261"/>
  <c r="AE79" i="261"/>
  <c r="AH77" i="261"/>
  <c r="AI77" i="261"/>
  <c r="AJ90" i="266"/>
  <c r="AK90" i="266"/>
  <c r="AD92" i="266"/>
  <c r="AE92" i="266"/>
  <c r="AB75" i="261"/>
  <c r="AC75" i="261"/>
  <c r="AF86" i="261"/>
  <c r="AG86" i="261"/>
  <c r="AD78" i="261"/>
  <c r="AE78" i="261"/>
  <c r="X83" i="261"/>
  <c r="Y83" i="261"/>
  <c r="V87" i="261"/>
  <c r="W87" i="261"/>
  <c r="AD87" i="261"/>
  <c r="AE87" i="261"/>
  <c r="Q87" i="261"/>
  <c r="I24" i="3"/>
  <c r="F19" i="268"/>
  <c r="AF87" i="261"/>
  <c r="AG87" i="261"/>
  <c r="R87" i="261"/>
  <c r="S87" i="261"/>
  <c r="AD83" i="261"/>
  <c r="AE83" i="261"/>
  <c r="V83" i="261"/>
  <c r="W83" i="261"/>
  <c r="AF83" i="261"/>
  <c r="AG83" i="261"/>
  <c r="Q83" i="261"/>
  <c r="I20" i="3"/>
  <c r="F15" i="268"/>
  <c r="AD81" i="261"/>
  <c r="AE81" i="261"/>
  <c r="Z86" i="261"/>
  <c r="AA86" i="261"/>
  <c r="AH78" i="261"/>
  <c r="AI78" i="261"/>
  <c r="V78" i="261"/>
  <c r="W78" i="261"/>
  <c r="AH86" i="261"/>
  <c r="AI86" i="261"/>
  <c r="AB86" i="261"/>
  <c r="AC86" i="261"/>
  <c r="AH87" i="261"/>
  <c r="AI87" i="261"/>
  <c r="V86" i="261"/>
  <c r="W86" i="261"/>
  <c r="T85" i="261"/>
  <c r="U85" i="261"/>
  <c r="AD77" i="261"/>
  <c r="AE77" i="261"/>
  <c r="V77" i="261"/>
  <c r="W77" i="261"/>
  <c r="AD86" i="266"/>
  <c r="AE86" i="266"/>
  <c r="D79" i="262"/>
  <c r="D76" i="262"/>
  <c r="I80" i="261"/>
  <c r="J80" i="261"/>
  <c r="K80" i="261"/>
  <c r="T86" i="261"/>
  <c r="U86" i="261"/>
  <c r="AB81" i="261"/>
  <c r="AC81" i="261"/>
  <c r="Z81" i="261"/>
  <c r="AJ76" i="261"/>
  <c r="AK76" i="261"/>
  <c r="AF76" i="261"/>
  <c r="AG76" i="261"/>
  <c r="T76" i="261"/>
  <c r="U76" i="261"/>
  <c r="AH75" i="261"/>
  <c r="AI75" i="261"/>
  <c r="Q75" i="261"/>
  <c r="I12" i="3"/>
  <c r="F7" i="268"/>
  <c r="V75" i="261"/>
  <c r="W75" i="261"/>
  <c r="AF75" i="261"/>
  <c r="AG75" i="261"/>
  <c r="R75" i="261"/>
  <c r="S75" i="261"/>
  <c r="AJ75" i="261"/>
  <c r="AK75" i="261"/>
  <c r="O74" i="261"/>
  <c r="H11" i="3"/>
  <c r="E6" i="268"/>
  <c r="AJ86" i="261"/>
  <c r="AK86" i="261"/>
  <c r="R86" i="261"/>
  <c r="S86" i="261"/>
  <c r="X86" i="261"/>
  <c r="Y86" i="261"/>
  <c r="Q86" i="261"/>
  <c r="I23" i="3"/>
  <c r="F18" i="268"/>
  <c r="V80" i="261"/>
  <c r="W80" i="261"/>
  <c r="R79" i="261"/>
  <c r="S79" i="261"/>
  <c r="AH79" i="261"/>
  <c r="AI79" i="261"/>
  <c r="Q79" i="261"/>
  <c r="I16" i="3"/>
  <c r="F11" i="268"/>
  <c r="X79" i="261"/>
  <c r="Y79" i="261"/>
  <c r="F83" i="261"/>
  <c r="AH82" i="266"/>
  <c r="AI82" i="266"/>
  <c r="AF90" i="266"/>
  <c r="AG90" i="266"/>
  <c r="D44" i="262"/>
  <c r="D64" i="262"/>
  <c r="D43" i="262"/>
  <c r="D38" i="262"/>
  <c r="I81" i="266"/>
  <c r="J81" i="266"/>
  <c r="K81" i="266"/>
  <c r="D42" i="262"/>
  <c r="AB85" i="266"/>
  <c r="Q86" i="266"/>
  <c r="I23" i="267"/>
  <c r="M18" i="268"/>
  <c r="T86" i="266"/>
  <c r="U86" i="266"/>
  <c r="Z86" i="266"/>
  <c r="AA86" i="266"/>
  <c r="V86" i="266"/>
  <c r="W86" i="266"/>
  <c r="AJ86" i="266"/>
  <c r="AK86" i="266"/>
  <c r="R86" i="266"/>
  <c r="S86" i="266"/>
  <c r="AB86" i="266"/>
  <c r="AC86" i="266"/>
  <c r="AF86" i="266"/>
  <c r="AG86" i="266"/>
  <c r="T75" i="266"/>
  <c r="U75" i="266"/>
  <c r="AH86" i="266"/>
  <c r="AI86" i="266"/>
  <c r="X86" i="266"/>
  <c r="Y86" i="266"/>
  <c r="AF75" i="266"/>
  <c r="AG75" i="266"/>
  <c r="D63" i="262"/>
  <c r="D37" i="262"/>
  <c r="D47" i="262"/>
  <c r="D49" i="262"/>
  <c r="D65" i="262"/>
  <c r="D39" i="262"/>
  <c r="D54" i="262"/>
  <c r="AB89" i="261"/>
  <c r="AC89" i="261"/>
  <c r="AJ92" i="261"/>
  <c r="AK92" i="261"/>
  <c r="AD92" i="261"/>
  <c r="AE92" i="261"/>
  <c r="AH92" i="261"/>
  <c r="AI92" i="261"/>
  <c r="AF88" i="261"/>
  <c r="AG88" i="261"/>
  <c r="AB88" i="261"/>
  <c r="AC88" i="261"/>
  <c r="Q88" i="261"/>
  <c r="I25" i="3"/>
  <c r="F20" i="268"/>
  <c r="X89" i="261"/>
  <c r="Y89" i="261"/>
  <c r="AD89" i="261"/>
  <c r="AE89" i="261"/>
  <c r="Q89" i="261"/>
  <c r="I26" i="3"/>
  <c r="F21" i="268"/>
  <c r="Z89" i="261"/>
  <c r="AA89" i="261"/>
  <c r="Z92" i="261"/>
  <c r="AA92" i="261"/>
  <c r="AH88" i="261"/>
  <c r="AI88" i="261"/>
  <c r="AJ88" i="261"/>
  <c r="AK88" i="261"/>
  <c r="D98" i="262"/>
  <c r="D73" i="262"/>
  <c r="AJ81" i="261"/>
  <c r="AK81" i="261"/>
  <c r="AF81" i="261"/>
  <c r="AG81" i="261"/>
  <c r="AH81" i="261"/>
  <c r="AI81" i="261"/>
  <c r="X81" i="261"/>
  <c r="Y81" i="261"/>
  <c r="I91" i="261"/>
  <c r="J91" i="261"/>
  <c r="K91" i="261"/>
  <c r="G29" i="3"/>
  <c r="AG74" i="261"/>
  <c r="D48" i="262"/>
  <c r="D46" i="262"/>
  <c r="D34" i="262"/>
  <c r="D36" i="262"/>
  <c r="D45" i="262"/>
  <c r="D41" i="262"/>
  <c r="D66" i="262"/>
  <c r="D62" i="262"/>
  <c r="D50" i="262"/>
  <c r="D35" i="262"/>
  <c r="D57" i="262"/>
  <c r="D58" i="262"/>
  <c r="D59" i="262"/>
  <c r="D60" i="262"/>
  <c r="D52" i="262"/>
  <c r="B31" i="262"/>
  <c r="F40" i="262"/>
  <c r="Z90" i="261"/>
  <c r="AA90" i="261"/>
  <c r="K89" i="261"/>
  <c r="AC93" i="266"/>
  <c r="AA81" i="261"/>
  <c r="U87" i="261"/>
  <c r="Q93" i="261"/>
  <c r="I30" i="3"/>
  <c r="X93" i="261"/>
  <c r="Y93" i="261"/>
  <c r="AD93" i="261"/>
  <c r="AE93" i="261"/>
  <c r="AB93" i="261"/>
  <c r="AC93" i="261"/>
  <c r="R93" i="261"/>
  <c r="S93" i="261"/>
  <c r="AH93" i="261"/>
  <c r="AI93" i="261"/>
  <c r="AJ93" i="261"/>
  <c r="AK93" i="261"/>
  <c r="AF93" i="261"/>
  <c r="AG93" i="261"/>
  <c r="T93" i="261"/>
  <c r="U93" i="261"/>
  <c r="V93" i="261"/>
  <c r="W93" i="261"/>
  <c r="Z93" i="261"/>
  <c r="AA93" i="261"/>
  <c r="O86" i="261"/>
  <c r="H23" i="3"/>
  <c r="E18" i="268"/>
  <c r="F112" i="261"/>
  <c r="I112" i="261"/>
  <c r="F105" i="261"/>
  <c r="I105" i="261"/>
  <c r="F106" i="261"/>
  <c r="G106" i="261"/>
  <c r="F103" i="261"/>
  <c r="F99" i="261"/>
  <c r="G99" i="261"/>
  <c r="B8" i="260"/>
  <c r="F115" i="261"/>
  <c r="I115" i="261"/>
  <c r="F109" i="261"/>
  <c r="F102" i="261"/>
  <c r="I102" i="261"/>
  <c r="I86" i="261"/>
  <c r="J86" i="261"/>
  <c r="K86" i="261"/>
  <c r="G23" i="3"/>
  <c r="D18" i="268"/>
  <c r="I88" i="266"/>
  <c r="J88" i="266"/>
  <c r="K88" i="266"/>
  <c r="G25" i="267"/>
  <c r="K20" i="268"/>
  <c r="M38" i="266"/>
  <c r="I83" i="266"/>
  <c r="J83" i="266"/>
  <c r="G20" i="267"/>
  <c r="K15" i="268"/>
  <c r="M28" i="266"/>
  <c r="AF82" i="261"/>
  <c r="AG82" i="261"/>
  <c r="AJ82" i="261"/>
  <c r="AK82" i="261"/>
  <c r="AD82" i="261"/>
  <c r="AE82" i="261"/>
  <c r="AB82" i="261"/>
  <c r="AC82" i="261"/>
  <c r="X82" i="261"/>
  <c r="Y82" i="261"/>
  <c r="Z82" i="261"/>
  <c r="AA82" i="261"/>
  <c r="T82" i="261"/>
  <c r="U82" i="261"/>
  <c r="AH82" i="261"/>
  <c r="AI82" i="261"/>
  <c r="Q82" i="261"/>
  <c r="I19" i="3"/>
  <c r="F14" i="268"/>
  <c r="V82" i="261"/>
  <c r="W82" i="261"/>
  <c r="R82" i="261"/>
  <c r="S82" i="261"/>
  <c r="M36" i="266"/>
  <c r="I87" i="266"/>
  <c r="J87" i="266"/>
  <c r="K87" i="266"/>
  <c r="G24" i="267"/>
  <c r="K19" i="268"/>
  <c r="I84" i="266"/>
  <c r="J84" i="266"/>
  <c r="K84" i="266"/>
  <c r="G21" i="267"/>
  <c r="K16" i="268"/>
  <c r="I90" i="261"/>
  <c r="J90" i="261"/>
  <c r="K90" i="261"/>
  <c r="M42" i="261"/>
  <c r="X89" i="266"/>
  <c r="Y89" i="266"/>
  <c r="AH89" i="266"/>
  <c r="AI89" i="266"/>
  <c r="Z89" i="266"/>
  <c r="AA89" i="266"/>
  <c r="R89" i="266"/>
  <c r="S89" i="266"/>
  <c r="AF89" i="266"/>
  <c r="AG89" i="266"/>
  <c r="V92" i="261"/>
  <c r="W92" i="261"/>
  <c r="Q92" i="261"/>
  <c r="I29" i="3"/>
  <c r="R92" i="261"/>
  <c r="S92" i="261"/>
  <c r="AB92" i="261"/>
  <c r="AC92" i="261"/>
  <c r="AD88" i="261"/>
  <c r="AE88" i="261"/>
  <c r="Z91" i="266"/>
  <c r="AA91" i="266"/>
  <c r="AJ91" i="266"/>
  <c r="AK91" i="266"/>
  <c r="AH91" i="266"/>
  <c r="AI91" i="266"/>
  <c r="V91" i="266"/>
  <c r="W91" i="266"/>
  <c r="AH74" i="261"/>
  <c r="AI74" i="261"/>
  <c r="R74" i="261"/>
  <c r="S74" i="261"/>
  <c r="Z87" i="261"/>
  <c r="AA87" i="261"/>
  <c r="AB76" i="266"/>
  <c r="AC76" i="266"/>
  <c r="X75" i="266"/>
  <c r="Y75" i="266"/>
  <c r="Q85" i="266"/>
  <c r="I22" i="267"/>
  <c r="M17" i="268"/>
  <c r="I80" i="266"/>
  <c r="J80" i="266"/>
  <c r="K80" i="266"/>
  <c r="G17" i="267"/>
  <c r="K12" i="268"/>
  <c r="AJ83" i="266"/>
  <c r="AK83" i="266"/>
  <c r="AH79" i="266"/>
  <c r="AI79" i="266"/>
  <c r="Q79" i="266"/>
  <c r="I16" i="267"/>
  <c r="M11" i="268"/>
  <c r="F78" i="266"/>
  <c r="AD91" i="261"/>
  <c r="AE91" i="261"/>
  <c r="R91" i="261"/>
  <c r="S91" i="261"/>
  <c r="X90" i="261"/>
  <c r="Y90" i="261"/>
  <c r="AJ87" i="261"/>
  <c r="AK87" i="261"/>
  <c r="X87" i="261"/>
  <c r="Y87" i="261"/>
  <c r="AD74" i="261"/>
  <c r="AE74" i="261"/>
  <c r="V74" i="261"/>
  <c r="W74" i="261"/>
  <c r="T74" i="261"/>
  <c r="U74" i="261"/>
  <c r="AF90" i="261"/>
  <c r="AG90" i="261"/>
  <c r="R88" i="261"/>
  <c r="S88" i="261"/>
  <c r="V88" i="261"/>
  <c r="W88" i="261"/>
  <c r="Z88" i="261"/>
  <c r="AA88" i="261"/>
  <c r="T88" i="261"/>
  <c r="U88" i="261"/>
  <c r="T81" i="261"/>
  <c r="U81" i="261"/>
  <c r="V81" i="261"/>
  <c r="W81" i="261"/>
  <c r="Q81" i="261"/>
  <c r="I18" i="3"/>
  <c r="F13" i="268"/>
  <c r="Q91" i="261"/>
  <c r="I28" i="3"/>
  <c r="F23" i="268"/>
  <c r="T91" i="261"/>
  <c r="U91" i="261"/>
  <c r="AH91" i="261"/>
  <c r="AI91" i="261"/>
  <c r="X91" i="261"/>
  <c r="Y91" i="261"/>
  <c r="R90" i="261"/>
  <c r="S90" i="261"/>
  <c r="T90" i="261"/>
  <c r="U90" i="261"/>
  <c r="V90" i="261"/>
  <c r="W90" i="261"/>
  <c r="AJ78" i="261"/>
  <c r="AK78" i="261"/>
  <c r="T78" i="261"/>
  <c r="U78" i="261"/>
  <c r="Q78" i="261"/>
  <c r="I15" i="3"/>
  <c r="F10" i="268"/>
  <c r="M46" i="261"/>
  <c r="I92" i="261"/>
  <c r="J92" i="261"/>
  <c r="K92" i="261"/>
  <c r="V91" i="261"/>
  <c r="W91" i="261"/>
  <c r="Z91" i="261"/>
  <c r="AA91" i="261"/>
  <c r="AF91" i="261"/>
  <c r="AG91" i="261"/>
  <c r="AB90" i="261"/>
  <c r="AC90" i="261"/>
  <c r="D56" i="262"/>
  <c r="D53" i="262"/>
  <c r="Z78" i="261"/>
  <c r="AA78" i="261"/>
  <c r="R78" i="261"/>
  <c r="X92" i="261"/>
  <c r="Y92" i="261"/>
  <c r="T92" i="261"/>
  <c r="U92" i="261"/>
  <c r="V85" i="261"/>
  <c r="W85" i="261"/>
  <c r="AF79" i="261"/>
  <c r="AG79" i="261"/>
  <c r="AJ79" i="261"/>
  <c r="AK79" i="261"/>
  <c r="AB91" i="261"/>
  <c r="AC91" i="261"/>
  <c r="G22" i="3"/>
  <c r="D17" i="268"/>
  <c r="I85" i="261"/>
  <c r="J85" i="261"/>
  <c r="K85" i="261"/>
  <c r="AD76" i="261"/>
  <c r="AE76" i="261"/>
  <c r="Q76" i="261"/>
  <c r="I13" i="3"/>
  <c r="F8" i="268"/>
  <c r="X76" i="261"/>
  <c r="Y76" i="261"/>
  <c r="R88" i="266"/>
  <c r="S88" i="266"/>
  <c r="AJ93" i="266"/>
  <c r="AK93" i="266"/>
  <c r="AJ75" i="266"/>
  <c r="AK75" i="266"/>
  <c r="M44" i="266"/>
  <c r="AD93" i="266"/>
  <c r="AE93" i="266"/>
  <c r="AH87" i="266"/>
  <c r="AI87" i="266"/>
  <c r="Q87" i="266"/>
  <c r="I24" i="267"/>
  <c r="M19" i="268"/>
  <c r="AB90" i="266"/>
  <c r="AC90" i="266"/>
  <c r="T93" i="266"/>
  <c r="U93" i="266"/>
  <c r="V82" i="266"/>
  <c r="W82" i="266"/>
  <c r="G19" i="267"/>
  <c r="K14" i="268"/>
  <c r="M26" i="266"/>
  <c r="I82" i="266"/>
  <c r="J82" i="266"/>
  <c r="G12" i="3"/>
  <c r="D7" i="268"/>
  <c r="G11" i="3"/>
  <c r="D6" i="268"/>
  <c r="I78" i="261"/>
  <c r="J78" i="261"/>
  <c r="K78" i="261"/>
  <c r="G14" i="3"/>
  <c r="D9" i="268"/>
  <c r="I76" i="261"/>
  <c r="J76" i="261"/>
  <c r="D93" i="262"/>
  <c r="D84" i="262"/>
  <c r="D97" i="262"/>
  <c r="D80" i="262"/>
  <c r="I17" i="260"/>
  <c r="AF74" i="266"/>
  <c r="AG74" i="266"/>
  <c r="V74" i="266"/>
  <c r="W74" i="266"/>
  <c r="T74" i="266"/>
  <c r="U74" i="266"/>
  <c r="T80" i="266"/>
  <c r="U80" i="266"/>
  <c r="AH80" i="266"/>
  <c r="AI80" i="266"/>
  <c r="AD84" i="266"/>
  <c r="AE84" i="266"/>
  <c r="V84" i="266"/>
  <c r="W84" i="266"/>
  <c r="Q84" i="266"/>
  <c r="I21" i="267"/>
  <c r="M16" i="268"/>
  <c r="Z80" i="266"/>
  <c r="AA80" i="266"/>
  <c r="Z79" i="266"/>
  <c r="AA79" i="266"/>
  <c r="AB79" i="266"/>
  <c r="AC79" i="266"/>
  <c r="T79" i="266"/>
  <c r="U79" i="266"/>
  <c r="R79" i="266"/>
  <c r="S79" i="266"/>
  <c r="V79" i="266"/>
  <c r="W79" i="266"/>
  <c r="X79" i="266"/>
  <c r="Y79" i="266"/>
  <c r="AF79" i="266"/>
  <c r="AG79" i="266"/>
  <c r="AJ79" i="266"/>
  <c r="AK79" i="266"/>
  <c r="M20" i="266"/>
  <c r="G16" i="267"/>
  <c r="K11" i="268"/>
  <c r="K82" i="266"/>
  <c r="K77" i="261"/>
  <c r="K75" i="261"/>
  <c r="G22" i="267"/>
  <c r="K17" i="268"/>
  <c r="V83" i="266"/>
  <c r="W83" i="266"/>
  <c r="X85" i="266"/>
  <c r="Y85" i="266"/>
  <c r="Q81" i="266"/>
  <c r="I18" i="267"/>
  <c r="M13" i="268"/>
  <c r="V81" i="266"/>
  <c r="W81" i="266"/>
  <c r="AH81" i="266"/>
  <c r="AI81" i="266"/>
  <c r="AF81" i="266"/>
  <c r="AG81" i="266"/>
  <c r="Z81" i="266"/>
  <c r="AA81" i="266"/>
  <c r="AJ81" i="266"/>
  <c r="AK81" i="266"/>
  <c r="R81" i="266"/>
  <c r="S81" i="266"/>
  <c r="AB81" i="266"/>
  <c r="AC81" i="266"/>
  <c r="X81" i="266"/>
  <c r="V80" i="266"/>
  <c r="W80" i="266"/>
  <c r="X80" i="266"/>
  <c r="V77" i="266"/>
  <c r="W77" i="266"/>
  <c r="R77" i="266"/>
  <c r="S77" i="266"/>
  <c r="AH84" i="266"/>
  <c r="AI84" i="266"/>
  <c r="Z84" i="266"/>
  <c r="AA84" i="266"/>
  <c r="AB84" i="266"/>
  <c r="T84" i="266"/>
  <c r="U84" i="266"/>
  <c r="AF84" i="266"/>
  <c r="AG84" i="266"/>
  <c r="R84" i="266"/>
  <c r="S84" i="266"/>
  <c r="X84" i="266"/>
  <c r="Y84" i="266"/>
  <c r="K83" i="266"/>
  <c r="D81" i="262"/>
  <c r="D100" i="262"/>
  <c r="D85" i="262"/>
  <c r="D102" i="262"/>
  <c r="D72" i="262"/>
  <c r="D75" i="262"/>
  <c r="D96" i="262"/>
  <c r="D77" i="262"/>
  <c r="D83" i="262"/>
  <c r="D94" i="262"/>
  <c r="D87" i="262"/>
  <c r="D90" i="262"/>
  <c r="D89" i="262"/>
  <c r="D82" i="262"/>
  <c r="D92" i="262"/>
  <c r="D95" i="262"/>
  <c r="B69" i="262"/>
  <c r="D99" i="262"/>
  <c r="D78" i="262"/>
  <c r="D104" i="262"/>
  <c r="D74" i="262"/>
  <c r="D101" i="262"/>
  <c r="D86" i="262"/>
  <c r="D88" i="262"/>
  <c r="D91" i="262"/>
  <c r="X76" i="266"/>
  <c r="Y76" i="266"/>
  <c r="AJ76" i="266"/>
  <c r="AK76" i="266"/>
  <c r="AH76" i="266"/>
  <c r="AI76" i="266"/>
  <c r="R76" i="266"/>
  <c r="S76" i="266"/>
  <c r="Q76" i="266"/>
  <c r="I13" i="267"/>
  <c r="M8" i="268"/>
  <c r="V76" i="266"/>
  <c r="W76" i="266"/>
  <c r="Z76" i="266"/>
  <c r="AA76" i="266"/>
  <c r="T76" i="266"/>
  <c r="T77" i="266"/>
  <c r="AJ77" i="266"/>
  <c r="AK77" i="266"/>
  <c r="AH77" i="266"/>
  <c r="AI77" i="266"/>
  <c r="AF76" i="266"/>
  <c r="AG76" i="266"/>
  <c r="Z82" i="266"/>
  <c r="AJ82" i="266"/>
  <c r="AK82" i="266"/>
  <c r="I85" i="266"/>
  <c r="F79" i="266"/>
  <c r="H58" i="262"/>
  <c r="H57" i="262"/>
  <c r="H59" i="262"/>
  <c r="H54" i="262"/>
  <c r="H53" i="262"/>
  <c r="H55" i="262"/>
  <c r="H56" i="262"/>
  <c r="J85" i="266"/>
  <c r="K85" i="266"/>
  <c r="AB78" i="261"/>
  <c r="AC78" i="261"/>
  <c r="H99" i="261"/>
  <c r="D8" i="260"/>
  <c r="I99" i="261"/>
  <c r="H112" i="261"/>
  <c r="Z77" i="261"/>
  <c r="AA77" i="261"/>
  <c r="AJ77" i="261"/>
  <c r="AK77" i="261"/>
  <c r="AB77" i="261"/>
  <c r="AC77" i="261"/>
  <c r="Q77" i="261"/>
  <c r="I14" i="3"/>
  <c r="F9" i="268"/>
  <c r="R77" i="261"/>
  <c r="S77" i="261"/>
  <c r="F114" i="261"/>
  <c r="I114" i="261"/>
  <c r="I103" i="261"/>
  <c r="G112" i="261"/>
  <c r="G103" i="261"/>
  <c r="F136" i="261"/>
  <c r="I136" i="261"/>
  <c r="AG136" i="261"/>
  <c r="H106" i="261"/>
  <c r="H109" i="261"/>
  <c r="F111" i="261"/>
  <c r="G111" i="261"/>
  <c r="F108" i="261"/>
  <c r="F113" i="261"/>
  <c r="F101" i="261"/>
  <c r="O75" i="261"/>
  <c r="H12" i="3"/>
  <c r="E7" i="268"/>
  <c r="H105" i="261"/>
  <c r="D14" i="260"/>
  <c r="H102" i="261"/>
  <c r="D11" i="260"/>
  <c r="F97" i="261"/>
  <c r="I97" i="261"/>
  <c r="E132" i="261"/>
  <c r="AD132" i="261"/>
  <c r="AI132" i="261"/>
  <c r="F100" i="261"/>
  <c r="I100" i="261"/>
  <c r="F98" i="261"/>
  <c r="F110" i="261"/>
  <c r="E138" i="261"/>
  <c r="AD138" i="261"/>
  <c r="AN138" i="261"/>
  <c r="E14" i="260"/>
  <c r="H115" i="261"/>
  <c r="E135" i="261"/>
  <c r="AD135" i="261"/>
  <c r="AI135" i="261"/>
  <c r="I106" i="261"/>
  <c r="G115" i="261"/>
  <c r="G102" i="261"/>
  <c r="B11" i="260"/>
  <c r="AI138" i="261"/>
  <c r="AK138" i="261"/>
  <c r="G105" i="261"/>
  <c r="F138" i="261"/>
  <c r="AE138" i="261"/>
  <c r="F96" i="261"/>
  <c r="F104" i="261"/>
  <c r="F107" i="261"/>
  <c r="F132" i="261"/>
  <c r="H114" i="261"/>
  <c r="G132" i="261"/>
  <c r="AH132" i="261"/>
  <c r="AN132" i="261"/>
  <c r="E8" i="260"/>
  <c r="G97" i="261"/>
  <c r="F130" i="261"/>
  <c r="I130" i="261"/>
  <c r="AG130" i="261"/>
  <c r="G138" i="261"/>
  <c r="AH138" i="261"/>
  <c r="B14" i="260"/>
  <c r="AE136" i="261"/>
  <c r="B12" i="260"/>
  <c r="H136" i="261"/>
  <c r="AF136" i="261"/>
  <c r="AL136" i="261"/>
  <c r="B48" i="262"/>
  <c r="H138" i="261"/>
  <c r="AF138" i="261"/>
  <c r="AL138" i="261"/>
  <c r="B50" i="262"/>
  <c r="I138" i="261"/>
  <c r="AG138" i="261"/>
  <c r="AN135" i="261"/>
  <c r="E11" i="260"/>
  <c r="F135" i="261"/>
  <c r="I135" i="261"/>
  <c r="AG135" i="261"/>
  <c r="S78" i="261"/>
  <c r="G114" i="261"/>
  <c r="AJ138" i="261"/>
  <c r="AM138" i="261"/>
  <c r="C50" i="262"/>
  <c r="G135" i="261"/>
  <c r="AH135" i="261"/>
  <c r="AK132" i="261"/>
  <c r="AJ132" i="261"/>
  <c r="I110" i="261"/>
  <c r="G110" i="261"/>
  <c r="H110" i="261"/>
  <c r="G101" i="261"/>
  <c r="E134" i="261"/>
  <c r="AD134" i="261"/>
  <c r="H101" i="261"/>
  <c r="I101" i="261"/>
  <c r="H97" i="261"/>
  <c r="D6" i="260"/>
  <c r="I98" i="261"/>
  <c r="H98" i="261"/>
  <c r="E131" i="261"/>
  <c r="AD131" i="261"/>
  <c r="G98" i="261"/>
  <c r="G113" i="261"/>
  <c r="H113" i="261"/>
  <c r="I113" i="261"/>
  <c r="AE130" i="261"/>
  <c r="E130" i="261"/>
  <c r="AD130" i="261"/>
  <c r="E133" i="261"/>
  <c r="AD133" i="261"/>
  <c r="G100" i="261"/>
  <c r="H100" i="261"/>
  <c r="H111" i="261"/>
  <c r="I111" i="261"/>
  <c r="G104" i="261"/>
  <c r="I104" i="261"/>
  <c r="E137" i="261"/>
  <c r="AD137" i="261"/>
  <c r="H104" i="261"/>
  <c r="G107" i="261"/>
  <c r="I107" i="261"/>
  <c r="H107" i="261"/>
  <c r="E129" i="261"/>
  <c r="AD129" i="261"/>
  <c r="I96" i="261"/>
  <c r="H96" i="261"/>
  <c r="G96" i="261"/>
  <c r="F116" i="261"/>
  <c r="AI97" i="261"/>
  <c r="D14" i="259"/>
  <c r="AE132" i="261"/>
  <c r="I132" i="261"/>
  <c r="AG132" i="261"/>
  <c r="H132" i="261"/>
  <c r="AF132" i="261"/>
  <c r="AL132" i="261"/>
  <c r="B44" i="262"/>
  <c r="AE135" i="261"/>
  <c r="H135" i="261"/>
  <c r="AF135" i="261"/>
  <c r="AL135" i="261"/>
  <c r="B47" i="262"/>
  <c r="G130" i="261"/>
  <c r="AH130" i="261"/>
  <c r="B6" i="260"/>
  <c r="H130" i="261"/>
  <c r="AF130" i="261"/>
  <c r="AM132" i="261"/>
  <c r="C44" i="262"/>
  <c r="G133" i="261"/>
  <c r="AH133" i="261"/>
  <c r="D9" i="260"/>
  <c r="F131" i="261"/>
  <c r="B7" i="260"/>
  <c r="G134" i="261"/>
  <c r="AH134" i="261"/>
  <c r="D10" i="260"/>
  <c r="B9" i="260"/>
  <c r="F133" i="261"/>
  <c r="AI131" i="261"/>
  <c r="AN131" i="261"/>
  <c r="E7" i="260"/>
  <c r="F134" i="261"/>
  <c r="B10" i="260"/>
  <c r="AN133" i="261"/>
  <c r="E9" i="260"/>
  <c r="AI133" i="261"/>
  <c r="G131" i="261"/>
  <c r="AH131" i="261"/>
  <c r="D7" i="260"/>
  <c r="G129" i="261"/>
  <c r="AH129" i="261"/>
  <c r="D5" i="260"/>
  <c r="F137" i="261"/>
  <c r="B13" i="260"/>
  <c r="G137" i="261"/>
  <c r="AH137" i="261"/>
  <c r="D13" i="260"/>
  <c r="B5" i="260"/>
  <c r="F129" i="261"/>
  <c r="I133" i="261"/>
  <c r="AG133" i="261"/>
  <c r="AL133" i="261"/>
  <c r="B45" i="262"/>
  <c r="AE133" i="261"/>
  <c r="H133" i="261"/>
  <c r="AF133" i="261"/>
  <c r="AK131" i="261"/>
  <c r="AM131" i="261"/>
  <c r="C43" i="262"/>
  <c r="AJ131" i="261"/>
  <c r="H131" i="261"/>
  <c r="AF131" i="261"/>
  <c r="AE131" i="261"/>
  <c r="I131" i="261"/>
  <c r="AG131" i="261"/>
  <c r="AL131" i="261"/>
  <c r="B43" i="262"/>
  <c r="AJ133" i="261"/>
  <c r="AK133" i="261"/>
  <c r="H134" i="261"/>
  <c r="AF134" i="261"/>
  <c r="I134" i="261"/>
  <c r="AG134" i="261"/>
  <c r="AE134" i="261"/>
  <c r="H137" i="261"/>
  <c r="AF137" i="261"/>
  <c r="AE137" i="261"/>
  <c r="I137" i="261"/>
  <c r="AG137" i="261"/>
  <c r="AL137" i="261"/>
  <c r="B49" i="262"/>
  <c r="AE129" i="261"/>
  <c r="I129" i="261"/>
  <c r="AG129" i="261"/>
  <c r="AL129" i="261"/>
  <c r="B41" i="262"/>
  <c r="H129" i="261"/>
  <c r="AF129" i="261"/>
  <c r="AM133" i="261"/>
  <c r="C45" i="262"/>
  <c r="F115" i="266"/>
  <c r="T85" i="266"/>
  <c r="U85" i="266"/>
  <c r="V85" i="266"/>
  <c r="W85" i="266"/>
  <c r="AJ85" i="266"/>
  <c r="AK85" i="266"/>
  <c r="R85" i="266"/>
  <c r="S85" i="266"/>
  <c r="AH85" i="266"/>
  <c r="AI85" i="266"/>
  <c r="AF85" i="266"/>
  <c r="AG85" i="266"/>
  <c r="AD85" i="266"/>
  <c r="AE85" i="266"/>
  <c r="R82" i="266"/>
  <c r="S82" i="266"/>
  <c r="T82" i="266"/>
  <c r="U82" i="266"/>
  <c r="AB82" i="266"/>
  <c r="AC82" i="266"/>
  <c r="AD82" i="266"/>
  <c r="AE82" i="266"/>
  <c r="X82" i="266"/>
  <c r="Y82" i="266"/>
  <c r="Q82" i="266"/>
  <c r="I19" i="267"/>
  <c r="M14" i="268"/>
  <c r="Q80" i="266"/>
  <c r="I17" i="267"/>
  <c r="M12" i="268"/>
  <c r="AB80" i="266"/>
  <c r="AC80" i="266"/>
  <c r="AD80" i="266"/>
  <c r="AE80" i="266"/>
  <c r="R80" i="266"/>
  <c r="S80" i="266"/>
  <c r="AF80" i="266"/>
  <c r="AG80" i="266"/>
  <c r="V78" i="266"/>
  <c r="AJ78" i="266"/>
  <c r="AK78" i="266"/>
  <c r="AD78" i="266"/>
  <c r="AE78" i="266"/>
  <c r="AF78" i="266"/>
  <c r="AG78" i="266"/>
  <c r="Q78" i="266"/>
  <c r="I15" i="267"/>
  <c r="M10" i="268"/>
  <c r="AB78" i="266"/>
  <c r="AC78" i="266"/>
  <c r="X78" i="266"/>
  <c r="Y78" i="266"/>
  <c r="Z78" i="266"/>
  <c r="AA78" i="266"/>
  <c r="T78" i="266"/>
  <c r="U78" i="266"/>
  <c r="AH78" i="266"/>
  <c r="AI78" i="266"/>
  <c r="AF77" i="266"/>
  <c r="AG77" i="266"/>
  <c r="Z77" i="266"/>
  <c r="AA77" i="266"/>
  <c r="AB77" i="266"/>
  <c r="AC77" i="266"/>
  <c r="X77" i="266"/>
  <c r="Y77" i="266"/>
  <c r="AD77" i="266"/>
  <c r="AE77" i="266"/>
  <c r="Z74" i="266"/>
  <c r="AA74" i="266"/>
  <c r="R74" i="266"/>
  <c r="AJ74" i="266"/>
  <c r="AK74" i="266"/>
  <c r="X74" i="266"/>
  <c r="Y74" i="266"/>
  <c r="AD74" i="266"/>
  <c r="AE74" i="266"/>
  <c r="AH74" i="266"/>
  <c r="AI74" i="266"/>
  <c r="AB74" i="266"/>
  <c r="AC74" i="266"/>
  <c r="I86" i="266"/>
  <c r="J86" i="266"/>
  <c r="M34" i="266"/>
  <c r="M14" i="266"/>
  <c r="I75" i="266"/>
  <c r="J75" i="266"/>
  <c r="I74" i="266"/>
  <c r="J74" i="266"/>
  <c r="K74" i="266"/>
  <c r="AL134" i="261"/>
  <c r="B46" i="262"/>
  <c r="AL130" i="261"/>
  <c r="B42" i="262"/>
  <c r="AK135" i="261"/>
  <c r="AJ135" i="261"/>
  <c r="AM135" i="261"/>
  <c r="C47" i="262"/>
  <c r="U77" i="266"/>
  <c r="AI134" i="261"/>
  <c r="AN134" i="261"/>
  <c r="E10" i="260"/>
  <c r="H46" i="262"/>
  <c r="H47" i="262"/>
  <c r="H44" i="262"/>
  <c r="H48" i="262"/>
  <c r="H45" i="262"/>
  <c r="H49" i="262"/>
  <c r="H43" i="262"/>
  <c r="AI137" i="261"/>
  <c r="AN137" i="261"/>
  <c r="E13" i="260"/>
  <c r="AI130" i="261"/>
  <c r="AN130" i="261"/>
  <c r="E6" i="260"/>
  <c r="K76" i="261"/>
  <c r="I94" i="261"/>
  <c r="AN129" i="261"/>
  <c r="E5" i="260"/>
  <c r="AI129" i="261"/>
  <c r="L14" i="259"/>
  <c r="R85" i="261"/>
  <c r="S85" i="261"/>
  <c r="AJ85" i="261"/>
  <c r="AK85" i="261"/>
  <c r="AH85" i="261"/>
  <c r="AI85" i="261"/>
  <c r="AF85" i="261"/>
  <c r="AG85" i="261"/>
  <c r="AB85" i="261"/>
  <c r="AC85" i="261"/>
  <c r="Z85" i="261"/>
  <c r="AA85" i="261"/>
  <c r="Q85" i="261"/>
  <c r="I22" i="3"/>
  <c r="F17" i="268"/>
  <c r="X85" i="261"/>
  <c r="Y85" i="261"/>
  <c r="AD85" i="261"/>
  <c r="AE85" i="261"/>
  <c r="E109" i="261"/>
  <c r="C109" i="261"/>
  <c r="E113" i="261"/>
  <c r="C113" i="261"/>
  <c r="E106" i="261"/>
  <c r="C106" i="261"/>
  <c r="E102" i="261"/>
  <c r="E114" i="261"/>
  <c r="C114" i="261"/>
  <c r="E111" i="261"/>
  <c r="C111" i="261"/>
  <c r="E112" i="261"/>
  <c r="C112" i="261"/>
  <c r="E97" i="261"/>
  <c r="E105" i="261"/>
  <c r="E99" i="261"/>
  <c r="E101" i="261"/>
  <c r="H108" i="261"/>
  <c r="G108" i="261"/>
  <c r="I108" i="261"/>
  <c r="E136" i="261"/>
  <c r="AD136" i="261"/>
  <c r="H103" i="261"/>
  <c r="B5" i="259"/>
  <c r="I2" i="260"/>
  <c r="B14" i="259"/>
  <c r="B2" i="260"/>
  <c r="U97" i="261"/>
  <c r="AC101" i="261"/>
  <c r="U96" i="261"/>
  <c r="I109" i="261"/>
  <c r="G109" i="261"/>
  <c r="AC85" i="266"/>
  <c r="AD75" i="266"/>
  <c r="AE75" i="266"/>
  <c r="V75" i="266"/>
  <c r="W75" i="266"/>
  <c r="W78" i="266"/>
  <c r="Q75" i="266"/>
  <c r="I12" i="267"/>
  <c r="M7" i="268"/>
  <c r="Z75" i="266"/>
  <c r="AH75" i="266"/>
  <c r="AI75" i="266"/>
  <c r="R75" i="266"/>
  <c r="S75" i="266"/>
  <c r="AB75" i="266"/>
  <c r="AC75" i="266"/>
  <c r="O77" i="266"/>
  <c r="H14" i="267"/>
  <c r="L9" i="268"/>
  <c r="F98" i="266"/>
  <c r="X80" i="261"/>
  <c r="Y80" i="261"/>
  <c r="AB80" i="261"/>
  <c r="AC80" i="261"/>
  <c r="AH80" i="261"/>
  <c r="AI80" i="261"/>
  <c r="AF80" i="261"/>
  <c r="AG80" i="261"/>
  <c r="T80" i="261"/>
  <c r="U80" i="261"/>
  <c r="Q80" i="261"/>
  <c r="I17" i="3"/>
  <c r="F12" i="268"/>
  <c r="AD80" i="261"/>
  <c r="AE80" i="261"/>
  <c r="Y96" i="261"/>
  <c r="AJ80" i="261"/>
  <c r="AK80" i="261"/>
  <c r="M16" i="266"/>
  <c r="G14" i="267"/>
  <c r="K9" i="268"/>
  <c r="AH76" i="261"/>
  <c r="AI76" i="261"/>
  <c r="AA97" i="261"/>
  <c r="AC113" i="261"/>
  <c r="AB76" i="261"/>
  <c r="AC76" i="261"/>
  <c r="Z76" i="261"/>
  <c r="AA76" i="261"/>
  <c r="G28" i="267"/>
  <c r="K23" i="268"/>
  <c r="I91" i="266"/>
  <c r="J91" i="266"/>
  <c r="K91" i="266"/>
  <c r="Q74" i="261"/>
  <c r="I11" i="3"/>
  <c r="F6" i="268"/>
  <c r="AJ74" i="261"/>
  <c r="AK74" i="261"/>
  <c r="AB74" i="261"/>
  <c r="AC74" i="261"/>
  <c r="X78" i="261"/>
  <c r="Y78" i="261"/>
  <c r="AF78" i="261"/>
  <c r="AG78" i="261"/>
  <c r="Z96" i="261"/>
  <c r="AJ84" i="261"/>
  <c r="AK84" i="261"/>
  <c r="X84" i="261"/>
  <c r="Y84" i="261"/>
  <c r="Z84" i="261"/>
  <c r="AA84" i="261"/>
  <c r="AF84" i="261"/>
  <c r="AG84" i="261"/>
  <c r="R84" i="261"/>
  <c r="S84" i="261"/>
  <c r="AH84" i="261"/>
  <c r="AI84" i="261"/>
  <c r="R83" i="261"/>
  <c r="S83" i="261"/>
  <c r="S96" i="261"/>
  <c r="T83" i="261"/>
  <c r="U83" i="261"/>
  <c r="I90" i="266"/>
  <c r="J90" i="266"/>
  <c r="K90" i="266"/>
  <c r="G27" i="267"/>
  <c r="K22" i="268"/>
  <c r="M42" i="266"/>
  <c r="I76" i="266"/>
  <c r="J76" i="266"/>
  <c r="G13" i="267"/>
  <c r="K8" i="268"/>
  <c r="X88" i="266"/>
  <c r="Y88" i="266"/>
  <c r="Z88" i="266"/>
  <c r="AA88" i="266"/>
  <c r="T88" i="266"/>
  <c r="U88" i="266"/>
  <c r="AB88" i="266"/>
  <c r="AC88" i="266"/>
  <c r="AD88" i="266"/>
  <c r="AE88" i="266"/>
  <c r="AH88" i="266"/>
  <c r="AI88" i="266"/>
  <c r="Q88" i="266"/>
  <c r="I25" i="267"/>
  <c r="M20" i="268"/>
  <c r="T75" i="261"/>
  <c r="U75" i="261"/>
  <c r="T97" i="261"/>
  <c r="AC99" i="261"/>
  <c r="Z75" i="261"/>
  <c r="AA75" i="261"/>
  <c r="X75" i="261"/>
  <c r="Y75" i="261"/>
  <c r="AD81" i="266"/>
  <c r="AE81" i="266"/>
  <c r="AC110" i="261"/>
  <c r="AC96" i="261"/>
  <c r="AE99" i="261"/>
  <c r="O141" i="261"/>
  <c r="AD99" i="261"/>
  <c r="P141" i="261"/>
  <c r="N141" i="261"/>
  <c r="AN141" i="261"/>
  <c r="N148" i="261"/>
  <c r="AN148" i="261"/>
  <c r="AE113" i="261"/>
  <c r="O148" i="261"/>
  <c r="AD113" i="261"/>
  <c r="P148" i="261"/>
  <c r="AC108" i="261"/>
  <c r="E127" i="261"/>
  <c r="C105" i="261"/>
  <c r="F127" i="261"/>
  <c r="E107" i="261"/>
  <c r="C107" i="261"/>
  <c r="E96" i="261"/>
  <c r="E110" i="261"/>
  <c r="C110" i="261"/>
  <c r="E104" i="261"/>
  <c r="E115" i="261"/>
  <c r="C115" i="261"/>
  <c r="E98" i="261"/>
  <c r="E103" i="261"/>
  <c r="E100" i="261"/>
  <c r="AK137" i="261"/>
  <c r="AJ137" i="261"/>
  <c r="S97" i="261"/>
  <c r="AC97" i="261"/>
  <c r="AK129" i="261"/>
  <c r="AJ129" i="261"/>
  <c r="G136" i="261"/>
  <c r="AH136" i="261"/>
  <c r="D12" i="260"/>
  <c r="C97" i="261"/>
  <c r="F119" i="261"/>
  <c r="E119" i="261"/>
  <c r="Y81" i="266"/>
  <c r="C99" i="261"/>
  <c r="F121" i="261"/>
  <c r="E121" i="261"/>
  <c r="U116" i="261"/>
  <c r="AC100" i="261"/>
  <c r="AN136" i="261"/>
  <c r="E12" i="260"/>
  <c r="AI136" i="261"/>
  <c r="AA96" i="261"/>
  <c r="AK130" i="261"/>
  <c r="AJ130" i="261"/>
  <c r="AM130" i="261"/>
  <c r="C42" i="262"/>
  <c r="Y80" i="266"/>
  <c r="AA75" i="266"/>
  <c r="AA82" i="266"/>
  <c r="AD101" i="261"/>
  <c r="P142" i="261"/>
  <c r="N142" i="261"/>
  <c r="AN142" i="261"/>
  <c r="AE101" i="261"/>
  <c r="O142" i="261"/>
  <c r="T96" i="261"/>
  <c r="S74" i="266"/>
  <c r="AB97" i="261"/>
  <c r="AC115" i="261"/>
  <c r="AB96" i="261"/>
  <c r="AC84" i="266"/>
  <c r="AK134" i="261"/>
  <c r="AJ134" i="261"/>
  <c r="Z97" i="261"/>
  <c r="AC111" i="261"/>
  <c r="V96" i="261"/>
  <c r="V97" i="261"/>
  <c r="AC103" i="261"/>
  <c r="E108" i="261"/>
  <c r="C108" i="261"/>
  <c r="Y97" i="261"/>
  <c r="AC109" i="261"/>
  <c r="W96" i="261"/>
  <c r="W97" i="261"/>
  <c r="AC105" i="261"/>
  <c r="X97" i="261"/>
  <c r="AC107" i="261"/>
  <c r="X96" i="261"/>
  <c r="C101" i="261"/>
  <c r="F123" i="261"/>
  <c r="E123" i="261"/>
  <c r="E124" i="261"/>
  <c r="C102" i="261"/>
  <c r="F124" i="261"/>
  <c r="U76" i="266"/>
  <c r="C103" i="261"/>
  <c r="F125" i="261"/>
  <c r="E125" i="261"/>
  <c r="I127" i="261"/>
  <c r="AD127" i="261"/>
  <c r="AR148" i="261"/>
  <c r="O13" i="260"/>
  <c r="AM134" i="261"/>
  <c r="C46" i="262"/>
  <c r="AD115" i="261"/>
  <c r="P149" i="261"/>
  <c r="AE115" i="261"/>
  <c r="O149" i="261"/>
  <c r="N149" i="261"/>
  <c r="AN149" i="261"/>
  <c r="E120" i="261"/>
  <c r="C98" i="261"/>
  <c r="F120" i="261"/>
  <c r="M13" i="260"/>
  <c r="Q148" i="261"/>
  <c r="AP148" i="261"/>
  <c r="AV148" i="261"/>
  <c r="R148" i="261"/>
  <c r="AQ148" i="261"/>
  <c r="AO148" i="261"/>
  <c r="S116" i="261"/>
  <c r="AE124" i="261"/>
  <c r="H124" i="261"/>
  <c r="AG124" i="261"/>
  <c r="G124" i="261"/>
  <c r="AF124" i="261"/>
  <c r="AE96" i="261"/>
  <c r="F140" i="261"/>
  <c r="E140" i="261"/>
  <c r="AD140" i="261"/>
  <c r="AD96" i="261"/>
  <c r="G140" i="261"/>
  <c r="I124" i="261"/>
  <c r="AD124" i="261"/>
  <c r="X116" i="261"/>
  <c r="AC106" i="261"/>
  <c r="N146" i="261"/>
  <c r="AN146" i="261"/>
  <c r="AD109" i="261"/>
  <c r="P146" i="261"/>
  <c r="AE109" i="261"/>
  <c r="O146" i="261"/>
  <c r="N143" i="261"/>
  <c r="AN143" i="261"/>
  <c r="AD103" i="261"/>
  <c r="P143" i="261"/>
  <c r="AE103" i="261"/>
  <c r="O143" i="261"/>
  <c r="C104" i="261"/>
  <c r="F126" i="261"/>
  <c r="E126" i="261"/>
  <c r="AS141" i="261"/>
  <c r="AY141" i="261"/>
  <c r="P6" i="260"/>
  <c r="Z116" i="261"/>
  <c r="T116" i="261"/>
  <c r="AC98" i="261"/>
  <c r="AA116" i="261"/>
  <c r="AC112" i="261"/>
  <c r="AE97" i="261"/>
  <c r="O140" i="261"/>
  <c r="AD97" i="261"/>
  <c r="P140" i="261"/>
  <c r="N140" i="261"/>
  <c r="AN140" i="261"/>
  <c r="O6" i="260"/>
  <c r="AR141" i="261"/>
  <c r="E147" i="261"/>
  <c r="AD147" i="261"/>
  <c r="AD110" i="261"/>
  <c r="G147" i="261"/>
  <c r="AE110" i="261"/>
  <c r="F147" i="261"/>
  <c r="AB116" i="261"/>
  <c r="AC114" i="261"/>
  <c r="AS148" i="261"/>
  <c r="AY148" i="261"/>
  <c r="P13" i="260"/>
  <c r="AD105" i="261"/>
  <c r="P144" i="261"/>
  <c r="N144" i="261"/>
  <c r="AN144" i="261"/>
  <c r="AE105" i="261"/>
  <c r="O144" i="261"/>
  <c r="AD111" i="261"/>
  <c r="P147" i="261"/>
  <c r="N147" i="261"/>
  <c r="AN147" i="261"/>
  <c r="AE111" i="261"/>
  <c r="O147" i="261"/>
  <c r="R142" i="261"/>
  <c r="AQ142" i="261"/>
  <c r="AO142" i="261"/>
  <c r="M7" i="260"/>
  <c r="Q142" i="261"/>
  <c r="AP142" i="261"/>
  <c r="AV142" i="261"/>
  <c r="B56" i="262"/>
  <c r="AK136" i="261"/>
  <c r="AJ136" i="261"/>
  <c r="AM137" i="261"/>
  <c r="C49" i="262"/>
  <c r="E116" i="261"/>
  <c r="E118" i="261"/>
  <c r="C96" i="261"/>
  <c r="F118" i="261"/>
  <c r="AO141" i="261"/>
  <c r="M6" i="260"/>
  <c r="Q141" i="261"/>
  <c r="AP141" i="261"/>
  <c r="R141" i="261"/>
  <c r="AQ141" i="261"/>
  <c r="G121" i="261"/>
  <c r="AF121" i="261"/>
  <c r="AH121" i="261"/>
  <c r="AL121" i="261"/>
  <c r="B37" i="262"/>
  <c r="AE121" i="261"/>
  <c r="H121" i="261"/>
  <c r="AG121" i="261"/>
  <c r="I123" i="261"/>
  <c r="AD123" i="261"/>
  <c r="AC102" i="261"/>
  <c r="V116" i="261"/>
  <c r="AE123" i="261"/>
  <c r="G123" i="261"/>
  <c r="AF123" i="261"/>
  <c r="H123" i="261"/>
  <c r="AG123" i="261"/>
  <c r="AC104" i="261"/>
  <c r="W116" i="261"/>
  <c r="AY142" i="261"/>
  <c r="P7" i="260"/>
  <c r="AS142" i="261"/>
  <c r="I119" i="261"/>
  <c r="AD119" i="261"/>
  <c r="AM129" i="261"/>
  <c r="C41" i="262"/>
  <c r="Y116" i="261"/>
  <c r="AE107" i="261"/>
  <c r="O145" i="261"/>
  <c r="AD107" i="261"/>
  <c r="P145" i="261"/>
  <c r="N145" i="261"/>
  <c r="AN145" i="261"/>
  <c r="O7" i="260"/>
  <c r="AR142" i="261"/>
  <c r="AD100" i="261"/>
  <c r="G142" i="261"/>
  <c r="E142" i="261"/>
  <c r="AD142" i="261"/>
  <c r="AE100" i="261"/>
  <c r="F142" i="261"/>
  <c r="I121" i="261"/>
  <c r="AD121" i="261"/>
  <c r="AE119" i="261"/>
  <c r="G119" i="261"/>
  <c r="AF119" i="261"/>
  <c r="AH119" i="261"/>
  <c r="AL119" i="261"/>
  <c r="B35" i="262"/>
  <c r="H119" i="261"/>
  <c r="AG119" i="261"/>
  <c r="C100" i="261"/>
  <c r="F122" i="261"/>
  <c r="E122" i="261"/>
  <c r="H127" i="261"/>
  <c r="AG127" i="261"/>
  <c r="AE127" i="261"/>
  <c r="G127" i="261"/>
  <c r="AF127" i="261"/>
  <c r="AH127" i="261"/>
  <c r="AL127" i="261"/>
  <c r="AE108" i="261"/>
  <c r="F146" i="261"/>
  <c r="AD108" i="261"/>
  <c r="G146" i="261"/>
  <c r="E146" i="261"/>
  <c r="AD146" i="261"/>
  <c r="AS146" i="261"/>
  <c r="AY146" i="261"/>
  <c r="P11" i="260"/>
  <c r="AH123" i="261"/>
  <c r="AL123" i="261"/>
  <c r="B39" i="262"/>
  <c r="AV141" i="261"/>
  <c r="B54" i="262"/>
  <c r="AM136" i="261"/>
  <c r="C48" i="262"/>
  <c r="AU148" i="261"/>
  <c r="AT148" i="261"/>
  <c r="AW148" i="261"/>
  <c r="AE106" i="261"/>
  <c r="F145" i="261"/>
  <c r="E145" i="261"/>
  <c r="AD145" i="261"/>
  <c r="AD106" i="261"/>
  <c r="G145" i="261"/>
  <c r="AH146" i="261"/>
  <c r="K11" i="260"/>
  <c r="H146" i="261"/>
  <c r="AF146" i="261"/>
  <c r="I146" i="261"/>
  <c r="AG146" i="261"/>
  <c r="AE146" i="261"/>
  <c r="R147" i="261"/>
  <c r="AQ147" i="261"/>
  <c r="AO147" i="261"/>
  <c r="Q147" i="261"/>
  <c r="AP147" i="261"/>
  <c r="AV147" i="261"/>
  <c r="B66" i="262"/>
  <c r="M12" i="260"/>
  <c r="AE114" i="261"/>
  <c r="F149" i="261"/>
  <c r="E149" i="261"/>
  <c r="AD149" i="261"/>
  <c r="AD114" i="261"/>
  <c r="G149" i="261"/>
  <c r="AD98" i="261"/>
  <c r="G141" i="261"/>
  <c r="E141" i="261"/>
  <c r="AD141" i="261"/>
  <c r="AE98" i="261"/>
  <c r="F141" i="261"/>
  <c r="E148" i="261"/>
  <c r="AD148" i="261"/>
  <c r="AD112" i="261"/>
  <c r="G148" i="261"/>
  <c r="AE112" i="261"/>
  <c r="F148" i="261"/>
  <c r="N121" i="261"/>
  <c r="O121" i="261"/>
  <c r="AI121" i="261"/>
  <c r="AI119" i="261"/>
  <c r="O119" i="261"/>
  <c r="N119" i="261"/>
  <c r="AY147" i="261"/>
  <c r="P12" i="260"/>
  <c r="AS147" i="261"/>
  <c r="AS140" i="261"/>
  <c r="AY140" i="261"/>
  <c r="P5" i="260"/>
  <c r="AO143" i="261"/>
  <c r="M8" i="260"/>
  <c r="R143" i="261"/>
  <c r="AQ143" i="261"/>
  <c r="Q143" i="261"/>
  <c r="AP143" i="261"/>
  <c r="AV143" i="261"/>
  <c r="B58" i="262"/>
  <c r="AY149" i="261"/>
  <c r="P14" i="260"/>
  <c r="AS149" i="261"/>
  <c r="AI127" i="261"/>
  <c r="N127" i="261"/>
  <c r="O127" i="261"/>
  <c r="AE142" i="261"/>
  <c r="I142" i="261"/>
  <c r="AG142" i="261"/>
  <c r="H142" i="261"/>
  <c r="AF142" i="261"/>
  <c r="AL142" i="261"/>
  <c r="AT142" i="261"/>
  <c r="AW142" i="261"/>
  <c r="C56" i="262"/>
  <c r="AU142" i="261"/>
  <c r="AE102" i="261"/>
  <c r="F143" i="261"/>
  <c r="AD102" i="261"/>
  <c r="G143" i="261"/>
  <c r="E143" i="261"/>
  <c r="AD143" i="261"/>
  <c r="AR147" i="261"/>
  <c r="O12" i="260"/>
  <c r="I147" i="261"/>
  <c r="AG147" i="261"/>
  <c r="H147" i="261"/>
  <c r="AF147" i="261"/>
  <c r="AL147" i="261"/>
  <c r="AE147" i="261"/>
  <c r="O5" i="260"/>
  <c r="AR140" i="261"/>
  <c r="O8" i="260"/>
  <c r="AR143" i="261"/>
  <c r="AI124" i="261"/>
  <c r="N124" i="261"/>
  <c r="O124" i="261"/>
  <c r="AH124" i="261"/>
  <c r="AL124" i="261"/>
  <c r="B40" i="262"/>
  <c r="Q149" i="261"/>
  <c r="AP149" i="261"/>
  <c r="AV149" i="261"/>
  <c r="R149" i="261"/>
  <c r="AQ149" i="261"/>
  <c r="M14" i="260"/>
  <c r="AO149" i="261"/>
  <c r="AD125" i="261"/>
  <c r="I125" i="261"/>
  <c r="H118" i="261"/>
  <c r="AG118" i="261"/>
  <c r="G118" i="261"/>
  <c r="AF118" i="261"/>
  <c r="AE118" i="261"/>
  <c r="AO144" i="261"/>
  <c r="M9" i="260"/>
  <c r="Q144" i="261"/>
  <c r="AP144" i="261"/>
  <c r="R144" i="261"/>
  <c r="AQ144" i="261"/>
  <c r="K12" i="260"/>
  <c r="AH147" i="261"/>
  <c r="R140" i="261"/>
  <c r="AQ140" i="261"/>
  <c r="Q140" i="261"/>
  <c r="AP140" i="261"/>
  <c r="AO140" i="261"/>
  <c r="M5" i="260"/>
  <c r="AS143" i="261"/>
  <c r="AY143" i="261"/>
  <c r="P8" i="260"/>
  <c r="AH140" i="261"/>
  <c r="K5" i="260"/>
  <c r="H120" i="261"/>
  <c r="AG120" i="261"/>
  <c r="AE120" i="261"/>
  <c r="G120" i="261"/>
  <c r="AF120" i="261"/>
  <c r="O14" i="260"/>
  <c r="AR149" i="261"/>
  <c r="H125" i="261"/>
  <c r="AG125" i="261"/>
  <c r="G125" i="261"/>
  <c r="AF125" i="261"/>
  <c r="AH125" i="261"/>
  <c r="AL125" i="261"/>
  <c r="AE125" i="261"/>
  <c r="G126" i="261"/>
  <c r="AF126" i="261"/>
  <c r="AH126" i="261"/>
  <c r="AL126" i="261"/>
  <c r="AE126" i="261"/>
  <c r="H126" i="261"/>
  <c r="AG126" i="261"/>
  <c r="AY145" i="261"/>
  <c r="P10" i="260"/>
  <c r="AS145" i="261"/>
  <c r="I122" i="261"/>
  <c r="AD122" i="261"/>
  <c r="AI142" i="261"/>
  <c r="AX142" i="261"/>
  <c r="L7" i="260"/>
  <c r="AR145" i="261"/>
  <c r="O10" i="260"/>
  <c r="G122" i="261"/>
  <c r="AF122" i="261"/>
  <c r="AE122" i="261"/>
  <c r="H122" i="261"/>
  <c r="AG122" i="261"/>
  <c r="K7" i="260"/>
  <c r="AH142" i="261"/>
  <c r="AO145" i="261"/>
  <c r="M10" i="260"/>
  <c r="Q145" i="261"/>
  <c r="AP145" i="261"/>
  <c r="AV145" i="261"/>
  <c r="B62" i="262"/>
  <c r="R145" i="261"/>
  <c r="AQ145" i="261"/>
  <c r="N123" i="261"/>
  <c r="O123" i="261"/>
  <c r="AI123" i="261"/>
  <c r="I118" i="261"/>
  <c r="AD118" i="261"/>
  <c r="AS144" i="261"/>
  <c r="AY144" i="261"/>
  <c r="P9" i="260"/>
  <c r="AI147" i="261"/>
  <c r="AX147" i="261"/>
  <c r="L12" i="260"/>
  <c r="AU141" i="261"/>
  <c r="AT141" i="261"/>
  <c r="M11" i="260"/>
  <c r="AO146" i="261"/>
  <c r="Q146" i="261"/>
  <c r="AP146" i="261"/>
  <c r="R146" i="261"/>
  <c r="AQ146" i="261"/>
  <c r="AI140" i="261"/>
  <c r="AX140" i="261"/>
  <c r="L5" i="260"/>
  <c r="AD120" i="261"/>
  <c r="I120" i="261"/>
  <c r="AI146" i="261"/>
  <c r="AX146" i="261"/>
  <c r="L11" i="260"/>
  <c r="E144" i="261"/>
  <c r="AD144" i="261"/>
  <c r="AD104" i="261"/>
  <c r="G144" i="261"/>
  <c r="AE104" i="261"/>
  <c r="F144" i="261"/>
  <c r="AE152" i="261"/>
  <c r="AF152" i="261"/>
  <c r="D5" i="259"/>
  <c r="AI96" i="261"/>
  <c r="AR144" i="261"/>
  <c r="O9" i="260"/>
  <c r="I126" i="261"/>
  <c r="AD126" i="261"/>
  <c r="O11" i="260"/>
  <c r="AR146" i="261"/>
  <c r="AE140" i="261"/>
  <c r="H140" i="261"/>
  <c r="AF140" i="261"/>
  <c r="I140" i="261"/>
  <c r="AG140" i="261"/>
  <c r="AC116" i="261"/>
  <c r="AI98" i="261"/>
  <c r="E14" i="259"/>
  <c r="I12" i="260"/>
  <c r="B65" i="262"/>
  <c r="I141" i="261"/>
  <c r="AG141" i="261"/>
  <c r="H141" i="261"/>
  <c r="AF141" i="261"/>
  <c r="AE141" i="261"/>
  <c r="AK146" i="261"/>
  <c r="AJ146" i="261"/>
  <c r="I144" i="261"/>
  <c r="AG144" i="261"/>
  <c r="AE144" i="261"/>
  <c r="H144" i="261"/>
  <c r="AF144" i="261"/>
  <c r="AL144" i="261"/>
  <c r="AV146" i="261"/>
  <c r="B64" i="262"/>
  <c r="AT144" i="261"/>
  <c r="AW144" i="261"/>
  <c r="C60" i="262"/>
  <c r="AU144" i="261"/>
  <c r="AK142" i="261"/>
  <c r="AJ142" i="261"/>
  <c r="AU143" i="261"/>
  <c r="AT143" i="261"/>
  <c r="AV144" i="261"/>
  <c r="B60" i="262"/>
  <c r="AK127" i="261"/>
  <c r="AJ127" i="261"/>
  <c r="AI141" i="261"/>
  <c r="AX141" i="261"/>
  <c r="L6" i="260"/>
  <c r="C5" i="259"/>
  <c r="C14" i="259"/>
  <c r="B55" i="262"/>
  <c r="I7" i="260"/>
  <c r="AJ119" i="261"/>
  <c r="AK119" i="261"/>
  <c r="AE148" i="261"/>
  <c r="I148" i="261"/>
  <c r="AG148" i="261"/>
  <c r="H148" i="261"/>
  <c r="AF148" i="261"/>
  <c r="AH141" i="261"/>
  <c r="K6" i="260"/>
  <c r="AK124" i="261"/>
  <c r="AJ124" i="261"/>
  <c r="AX144" i="261"/>
  <c r="L9" i="260"/>
  <c r="AI144" i="261"/>
  <c r="O118" i="261"/>
  <c r="N118" i="261"/>
  <c r="AI118" i="261"/>
  <c r="K118" i="261"/>
  <c r="AH122" i="261"/>
  <c r="AL122" i="261"/>
  <c r="B38" i="262"/>
  <c r="O122" i="261"/>
  <c r="AI122" i="261"/>
  <c r="N122" i="261"/>
  <c r="AH120" i="261"/>
  <c r="AL120" i="261"/>
  <c r="B36" i="262"/>
  <c r="AV140" i="261"/>
  <c r="B52" i="262"/>
  <c r="K13" i="260"/>
  <c r="AH148" i="261"/>
  <c r="AH149" i="261"/>
  <c r="K14" i="260"/>
  <c r="K10" i="260"/>
  <c r="AH145" i="261"/>
  <c r="O125" i="261"/>
  <c r="AI125" i="261"/>
  <c r="N125" i="261"/>
  <c r="I143" i="261"/>
  <c r="AG143" i="261"/>
  <c r="AE143" i="261"/>
  <c r="H143" i="261"/>
  <c r="AF143" i="261"/>
  <c r="AL143" i="261"/>
  <c r="AH144" i="261"/>
  <c r="K9" i="260"/>
  <c r="AI120" i="261"/>
  <c r="O120" i="261"/>
  <c r="N120" i="261"/>
  <c r="AW141" i="261"/>
  <c r="C54" i="262"/>
  <c r="AU145" i="261"/>
  <c r="AT145" i="261"/>
  <c r="AW145" i="261"/>
  <c r="C62" i="262"/>
  <c r="AH118" i="261"/>
  <c r="AL118" i="261"/>
  <c r="B34" i="262"/>
  <c r="AX148" i="261"/>
  <c r="L13" i="260"/>
  <c r="AI148" i="261"/>
  <c r="AX149" i="261"/>
  <c r="L14" i="260"/>
  <c r="AI149" i="261"/>
  <c r="AX145" i="261"/>
  <c r="L10" i="260"/>
  <c r="AI145" i="261"/>
  <c r="AK140" i="261"/>
  <c r="AJ140" i="261"/>
  <c r="AT146" i="261"/>
  <c r="AU146" i="261"/>
  <c r="AK123" i="261"/>
  <c r="AJ123" i="261"/>
  <c r="AI143" i="261"/>
  <c r="AX143" i="261"/>
  <c r="L8" i="260"/>
  <c r="AT149" i="261"/>
  <c r="AW149" i="261"/>
  <c r="AU149" i="261"/>
  <c r="AT140" i="261"/>
  <c r="AU140" i="261"/>
  <c r="AJ121" i="261"/>
  <c r="AK121" i="261"/>
  <c r="I149" i="261"/>
  <c r="AG149" i="261"/>
  <c r="H149" i="261"/>
  <c r="AF149" i="261"/>
  <c r="AE149" i="261"/>
  <c r="I145" i="261"/>
  <c r="AG145" i="261"/>
  <c r="AE145" i="261"/>
  <c r="H145" i="261"/>
  <c r="AF145" i="261"/>
  <c r="AL145" i="261"/>
  <c r="AK147" i="261"/>
  <c r="AJ147" i="261"/>
  <c r="AL140" i="261"/>
  <c r="AI126" i="261"/>
  <c r="N126" i="261"/>
  <c r="O126" i="261"/>
  <c r="K8" i="260"/>
  <c r="AH143" i="261"/>
  <c r="AT147" i="261"/>
  <c r="AU147" i="261"/>
  <c r="AL146" i="261"/>
  <c r="AM140" i="261"/>
  <c r="C51" i="262"/>
  <c r="AK144" i="261"/>
  <c r="AJ144" i="261"/>
  <c r="AM144" i="261"/>
  <c r="C59" i="262"/>
  <c r="AK143" i="261"/>
  <c r="AJ143" i="261"/>
  <c r="AJ148" i="261"/>
  <c r="AK148" i="261"/>
  <c r="AM119" i="261"/>
  <c r="C35" i="262"/>
  <c r="AM142" i="261"/>
  <c r="C55" i="262"/>
  <c r="AM146" i="261"/>
  <c r="C63" i="262"/>
  <c r="AJ125" i="261"/>
  <c r="AK125" i="261"/>
  <c r="AK122" i="261"/>
  <c r="AJ122" i="261"/>
  <c r="AM122" i="261"/>
  <c r="C38" i="262"/>
  <c r="AK145" i="261"/>
  <c r="AJ145" i="261"/>
  <c r="B59" i="262"/>
  <c r="I9" i="260"/>
  <c r="AJ126" i="261"/>
  <c r="AM126" i="261"/>
  <c r="AK126" i="261"/>
  <c r="I10" i="260"/>
  <c r="B61" i="262"/>
  <c r="I11" i="260"/>
  <c r="B63" i="262"/>
  <c r="AM121" i="261"/>
  <c r="C37" i="262"/>
  <c r="B57" i="262"/>
  <c r="I8" i="260"/>
  <c r="AK118" i="261"/>
  <c r="AJ118" i="261"/>
  <c r="AJ149" i="261"/>
  <c r="AM149" i="261"/>
  <c r="AK149" i="261"/>
  <c r="AK120" i="261"/>
  <c r="AJ120" i="261"/>
  <c r="AM120" i="261"/>
  <c r="C36" i="262"/>
  <c r="AW147" i="261"/>
  <c r="C66" i="262"/>
  <c r="B51" i="262"/>
  <c r="I5" i="260"/>
  <c r="AW140" i="261"/>
  <c r="C52" i="262"/>
  <c r="AM123" i="261"/>
  <c r="C39" i="262"/>
  <c r="AW146" i="261"/>
  <c r="C64" i="262"/>
  <c r="AL148" i="261"/>
  <c r="I13" i="260"/>
  <c r="AJ141" i="261"/>
  <c r="AK141" i="261"/>
  <c r="AM147" i="261"/>
  <c r="C65" i="262"/>
  <c r="AL149" i="261"/>
  <c r="I14" i="260"/>
  <c r="AM124" i="261"/>
  <c r="C40" i="262"/>
  <c r="AM127" i="261"/>
  <c r="AW143" i="261"/>
  <c r="C58" i="262"/>
  <c r="AL141" i="261"/>
  <c r="AM118" i="261"/>
  <c r="C34" i="262"/>
  <c r="AM125" i="261"/>
  <c r="AM141" i="261"/>
  <c r="C53" i="262"/>
  <c r="AM145" i="261"/>
  <c r="C61" i="262"/>
  <c r="AM148" i="261"/>
  <c r="I6" i="260"/>
  <c r="B53" i="262"/>
  <c r="AM143" i="261"/>
  <c r="C57" i="262"/>
  <c r="G15" i="267"/>
  <c r="K10" i="268"/>
  <c r="K75" i="266"/>
  <c r="K76" i="266"/>
  <c r="I94" i="266"/>
  <c r="K86" i="266"/>
  <c r="M12" i="266"/>
  <c r="K79" i="266"/>
  <c r="K78" i="266"/>
  <c r="K77" i="266"/>
  <c r="Y97" i="266"/>
  <c r="AC109" i="266"/>
  <c r="AD109" i="266"/>
  <c r="P146" i="266"/>
  <c r="T96" i="266"/>
  <c r="X96" i="266"/>
  <c r="AA96" i="266"/>
  <c r="U97" i="266"/>
  <c r="AC101" i="266"/>
  <c r="I98" i="266"/>
  <c r="G98" i="266"/>
  <c r="F131" i="266"/>
  <c r="H131" i="266"/>
  <c r="AF131" i="266"/>
  <c r="E131" i="266"/>
  <c r="AD131" i="266"/>
  <c r="AI131" i="266"/>
  <c r="H98" i="266"/>
  <c r="G131" i="266"/>
  <c r="AH131" i="266"/>
  <c r="H115" i="266"/>
  <c r="G115" i="266"/>
  <c r="I115" i="266"/>
  <c r="AB96" i="266"/>
  <c r="AB97" i="266"/>
  <c r="AC115" i="266"/>
  <c r="AE115" i="266"/>
  <c r="O149" i="266"/>
  <c r="F100" i="266"/>
  <c r="F104" i="266"/>
  <c r="F103" i="266"/>
  <c r="V89" i="266"/>
  <c r="W89" i="266"/>
  <c r="U96" i="266"/>
  <c r="AJ89" i="266"/>
  <c r="AK89" i="266"/>
  <c r="F99" i="266"/>
  <c r="F112" i="266"/>
  <c r="R83" i="266"/>
  <c r="S83" i="266"/>
  <c r="S97" i="266"/>
  <c r="AC97" i="266"/>
  <c r="AF83" i="266"/>
  <c r="AG83" i="266"/>
  <c r="Z96" i="266"/>
  <c r="AN131" i="266"/>
  <c r="E22" i="260"/>
  <c r="F101" i="266"/>
  <c r="F107" i="266"/>
  <c r="F111" i="266"/>
  <c r="F106" i="266"/>
  <c r="Z83" i="266"/>
  <c r="AA83" i="266"/>
  <c r="W96" i="266"/>
  <c r="Q89" i="266"/>
  <c r="I26" i="267"/>
  <c r="M21" i="268"/>
  <c r="AD89" i="266"/>
  <c r="AE89" i="266"/>
  <c r="Y96" i="266"/>
  <c r="Q91" i="266"/>
  <c r="I28" i="267"/>
  <c r="M23" i="268"/>
  <c r="F97" i="266"/>
  <c r="F108" i="266"/>
  <c r="T83" i="266"/>
  <c r="U83" i="266"/>
  <c r="T97" i="266"/>
  <c r="AC99" i="266"/>
  <c r="AF91" i="266"/>
  <c r="AG91" i="266"/>
  <c r="R91" i="266"/>
  <c r="S91" i="266"/>
  <c r="X87" i="266"/>
  <c r="Y87" i="266"/>
  <c r="R90" i="266"/>
  <c r="S90" i="266"/>
  <c r="F96" i="266"/>
  <c r="F113" i="266"/>
  <c r="F109" i="266"/>
  <c r="AH83" i="266"/>
  <c r="AI83" i="266"/>
  <c r="AA97" i="266"/>
  <c r="AC113" i="266"/>
  <c r="F114" i="266"/>
  <c r="X83" i="266"/>
  <c r="Y83" i="266"/>
  <c r="V96" i="266"/>
  <c r="Q83" i="266"/>
  <c r="I20" i="267"/>
  <c r="M15" i="268"/>
  <c r="AB83" i="266"/>
  <c r="AC83" i="266"/>
  <c r="X97" i="266"/>
  <c r="AC107" i="266"/>
  <c r="F105" i="266"/>
  <c r="F102" i="266"/>
  <c r="F110" i="266"/>
  <c r="F94" i="266"/>
  <c r="AD152" i="266"/>
  <c r="AE131" i="266"/>
  <c r="E97" i="266"/>
  <c r="C97" i="266"/>
  <c r="F119" i="266"/>
  <c r="E100" i="266"/>
  <c r="E122" i="266"/>
  <c r="E112" i="266"/>
  <c r="C112" i="266"/>
  <c r="D22" i="260"/>
  <c r="E96" i="266"/>
  <c r="C96" i="266"/>
  <c r="F118" i="266"/>
  <c r="E115" i="266"/>
  <c r="C115" i="266"/>
  <c r="E103" i="266"/>
  <c r="E107" i="266"/>
  <c r="C107" i="266"/>
  <c r="E109" i="266"/>
  <c r="C109" i="266"/>
  <c r="E106" i="266"/>
  <c r="C106" i="266"/>
  <c r="E102" i="266"/>
  <c r="E98" i="266"/>
  <c r="E108" i="266"/>
  <c r="C108" i="266"/>
  <c r="E113" i="266"/>
  <c r="C113" i="266"/>
  <c r="E110" i="266"/>
  <c r="C110" i="266"/>
  <c r="E105" i="266"/>
  <c r="E99" i="266"/>
  <c r="E114" i="266"/>
  <c r="C114" i="266"/>
  <c r="E101" i="266"/>
  <c r="E104" i="266"/>
  <c r="E111" i="266"/>
  <c r="C111" i="266"/>
  <c r="Y116" i="266"/>
  <c r="AC108" i="266"/>
  <c r="AC104" i="266"/>
  <c r="AD97" i="266"/>
  <c r="P140" i="266"/>
  <c r="AE97" i="266"/>
  <c r="O140" i="266"/>
  <c r="R140" i="266"/>
  <c r="AQ140" i="266"/>
  <c r="N140" i="266"/>
  <c r="AN140" i="266"/>
  <c r="AC102" i="266"/>
  <c r="V116" i="266"/>
  <c r="AD107" i="266"/>
  <c r="P145" i="266"/>
  <c r="N145" i="266"/>
  <c r="AN145" i="266"/>
  <c r="AE107" i="266"/>
  <c r="O145" i="266"/>
  <c r="AD99" i="266"/>
  <c r="P141" i="266"/>
  <c r="AE99" i="266"/>
  <c r="O141" i="266"/>
  <c r="N141" i="266"/>
  <c r="AN141" i="266"/>
  <c r="AD113" i="266"/>
  <c r="P148" i="266"/>
  <c r="AE113" i="266"/>
  <c r="O148" i="266"/>
  <c r="N148" i="266"/>
  <c r="AN148" i="266"/>
  <c r="AS148" i="266"/>
  <c r="AC100" i="266"/>
  <c r="U116" i="266"/>
  <c r="G114" i="266"/>
  <c r="H114" i="266"/>
  <c r="I114" i="266"/>
  <c r="G106" i="266"/>
  <c r="H106" i="266"/>
  <c r="I106" i="266"/>
  <c r="AC114" i="266"/>
  <c r="AB116" i="266"/>
  <c r="V97" i="266"/>
  <c r="AC103" i="266"/>
  <c r="B22" i="260"/>
  <c r="H111" i="266"/>
  <c r="G111" i="266"/>
  <c r="I111" i="266"/>
  <c r="G99" i="266"/>
  <c r="H99" i="266"/>
  <c r="I99" i="266"/>
  <c r="E132" i="266"/>
  <c r="AD132" i="266"/>
  <c r="I131" i="266"/>
  <c r="AG131" i="266"/>
  <c r="AL131" i="266"/>
  <c r="B81" i="262"/>
  <c r="I110" i="266"/>
  <c r="G110" i="266"/>
  <c r="H110" i="266"/>
  <c r="H109" i="266"/>
  <c r="G109" i="266"/>
  <c r="I109" i="266"/>
  <c r="G108" i="266"/>
  <c r="I108" i="266"/>
  <c r="H108" i="266"/>
  <c r="G107" i="266"/>
  <c r="H107" i="266"/>
  <c r="I107" i="266"/>
  <c r="AC110" i="266"/>
  <c r="S96" i="266"/>
  <c r="G112" i="266"/>
  <c r="H112" i="266"/>
  <c r="I112" i="266"/>
  <c r="AC112" i="266"/>
  <c r="AA116" i="266"/>
  <c r="G102" i="266"/>
  <c r="E135" i="266"/>
  <c r="AD135" i="266"/>
  <c r="H102" i="266"/>
  <c r="I102" i="266"/>
  <c r="G97" i="266"/>
  <c r="H97" i="266"/>
  <c r="I97" i="266"/>
  <c r="E130" i="266"/>
  <c r="AD130" i="266"/>
  <c r="AC106" i="266"/>
  <c r="X116" i="266"/>
  <c r="I105" i="266"/>
  <c r="H105" i="266"/>
  <c r="E138" i="266"/>
  <c r="AD138" i="266"/>
  <c r="G105" i="266"/>
  <c r="E129" i="266"/>
  <c r="AD129" i="266"/>
  <c r="F116" i="266"/>
  <c r="AI97" i="266"/>
  <c r="G14" i="259"/>
  <c r="J14" i="259"/>
  <c r="H96" i="266"/>
  <c r="G96" i="266"/>
  <c r="I96" i="266"/>
  <c r="E136" i="266"/>
  <c r="AD136" i="266"/>
  <c r="I103" i="266"/>
  <c r="G103" i="266"/>
  <c r="H103" i="266"/>
  <c r="W97" i="266"/>
  <c r="AC105" i="266"/>
  <c r="N149" i="266"/>
  <c r="AN149" i="266"/>
  <c r="AD115" i="266"/>
  <c r="P149" i="266"/>
  <c r="AD101" i="266"/>
  <c r="P142" i="266"/>
  <c r="N142" i="266"/>
  <c r="AN142" i="266"/>
  <c r="AE101" i="266"/>
  <c r="O142" i="266"/>
  <c r="I113" i="266"/>
  <c r="G113" i="266"/>
  <c r="H113" i="266"/>
  <c r="G101" i="266"/>
  <c r="E134" i="266"/>
  <c r="AD134" i="266"/>
  <c r="I101" i="266"/>
  <c r="H101" i="266"/>
  <c r="E137" i="266"/>
  <c r="AD137" i="266"/>
  <c r="G104" i="266"/>
  <c r="I104" i="266"/>
  <c r="H104" i="266"/>
  <c r="AK131" i="266"/>
  <c r="AJ131" i="266"/>
  <c r="Z97" i="266"/>
  <c r="AC111" i="266"/>
  <c r="I100" i="266"/>
  <c r="H100" i="266"/>
  <c r="G100" i="266"/>
  <c r="E133" i="266"/>
  <c r="AD133" i="266"/>
  <c r="AC98" i="266"/>
  <c r="T116" i="266"/>
  <c r="AE109" i="266"/>
  <c r="O146" i="266"/>
  <c r="N146" i="266"/>
  <c r="AN146" i="266"/>
  <c r="M29" i="260"/>
  <c r="Q149" i="266"/>
  <c r="AP149" i="266"/>
  <c r="AO149" i="266"/>
  <c r="R149" i="266"/>
  <c r="AQ149" i="266"/>
  <c r="AR146" i="266"/>
  <c r="O26" i="260"/>
  <c r="M14" i="259"/>
  <c r="N14" i="259"/>
  <c r="C100" i="266"/>
  <c r="F122" i="266"/>
  <c r="G122" i="266"/>
  <c r="AF122" i="266"/>
  <c r="E119" i="266"/>
  <c r="AD119" i="266"/>
  <c r="E118" i="266"/>
  <c r="AD118" i="266"/>
  <c r="AO140" i="266"/>
  <c r="M20" i="260"/>
  <c r="Q140" i="266"/>
  <c r="AP140" i="266"/>
  <c r="AV140" i="266"/>
  <c r="B90" i="262"/>
  <c r="E116" i="266"/>
  <c r="AE152" i="266"/>
  <c r="AF152" i="266"/>
  <c r="G5" i="259"/>
  <c r="J5" i="259"/>
  <c r="E125" i="266"/>
  <c r="C103" i="266"/>
  <c r="F125" i="266"/>
  <c r="C104" i="266"/>
  <c r="F126" i="266"/>
  <c r="E126" i="266"/>
  <c r="E120" i="266"/>
  <c r="C98" i="266"/>
  <c r="F120" i="266"/>
  <c r="I118" i="266"/>
  <c r="E123" i="266"/>
  <c r="C101" i="266"/>
  <c r="F123" i="266"/>
  <c r="AE119" i="266"/>
  <c r="H119" i="266"/>
  <c r="AG119" i="266"/>
  <c r="G119" i="266"/>
  <c r="AF119" i="266"/>
  <c r="G118" i="266"/>
  <c r="AF118" i="266"/>
  <c r="AE118" i="266"/>
  <c r="H118" i="266"/>
  <c r="AG118" i="266"/>
  <c r="E121" i="266"/>
  <c r="C99" i="266"/>
  <c r="F121" i="266"/>
  <c r="C102" i="266"/>
  <c r="F124" i="266"/>
  <c r="E124" i="266"/>
  <c r="I122" i="266"/>
  <c r="AD122" i="266"/>
  <c r="E127" i="266"/>
  <c r="C105" i="266"/>
  <c r="F127" i="266"/>
  <c r="E145" i="266"/>
  <c r="AD145" i="266"/>
  <c r="AD106" i="266"/>
  <c r="G145" i="266"/>
  <c r="AE106" i="266"/>
  <c r="F145" i="266"/>
  <c r="E146" i="266"/>
  <c r="AD146" i="266"/>
  <c r="AD108" i="266"/>
  <c r="G146" i="266"/>
  <c r="AE108" i="266"/>
  <c r="F146" i="266"/>
  <c r="AI133" i="266"/>
  <c r="AN133" i="266"/>
  <c r="E24" i="260"/>
  <c r="AI129" i="266"/>
  <c r="AN129" i="266"/>
  <c r="E20" i="260"/>
  <c r="M28" i="260"/>
  <c r="R148" i="266"/>
  <c r="AQ148" i="266"/>
  <c r="Q148" i="266"/>
  <c r="AP148" i="266"/>
  <c r="AO148" i="266"/>
  <c r="B29" i="260"/>
  <c r="F138" i="266"/>
  <c r="F134" i="266"/>
  <c r="B25" i="260"/>
  <c r="AS149" i="266"/>
  <c r="AY149" i="266"/>
  <c r="P29" i="260"/>
  <c r="G129" i="266"/>
  <c r="AH129" i="266"/>
  <c r="D20" i="260"/>
  <c r="B26" i="260"/>
  <c r="F135" i="266"/>
  <c r="AD105" i="266"/>
  <c r="P144" i="266"/>
  <c r="AE105" i="266"/>
  <c r="O144" i="266"/>
  <c r="N144" i="266"/>
  <c r="AN144" i="266"/>
  <c r="AN130" i="266"/>
  <c r="E21" i="260"/>
  <c r="AI130" i="266"/>
  <c r="F132" i="266"/>
  <c r="B23" i="260"/>
  <c r="G136" i="266"/>
  <c r="AH136" i="266"/>
  <c r="D27" i="260"/>
  <c r="AY148" i="266"/>
  <c r="P28" i="260"/>
  <c r="B28" i="260"/>
  <c r="F137" i="266"/>
  <c r="F136" i="266"/>
  <c r="B27" i="260"/>
  <c r="AE102" i="266"/>
  <c r="F143" i="266"/>
  <c r="E143" i="266"/>
  <c r="AD143" i="266"/>
  <c r="AD102" i="266"/>
  <c r="G143" i="266"/>
  <c r="G133" i="266"/>
  <c r="AH133" i="266"/>
  <c r="D24" i="260"/>
  <c r="AI137" i="266"/>
  <c r="AN137" i="266"/>
  <c r="E28" i="260"/>
  <c r="R142" i="266"/>
  <c r="AQ142" i="266"/>
  <c r="AO142" i="266"/>
  <c r="M22" i="260"/>
  <c r="Q142" i="266"/>
  <c r="AP142" i="266"/>
  <c r="AI138" i="266"/>
  <c r="AN138" i="266"/>
  <c r="E29" i="260"/>
  <c r="B21" i="260"/>
  <c r="F130" i="266"/>
  <c r="AS141" i="266"/>
  <c r="AY141" i="266"/>
  <c r="P21" i="260"/>
  <c r="AS140" i="266"/>
  <c r="AY140" i="266"/>
  <c r="P20" i="260"/>
  <c r="AE114" i="266"/>
  <c r="F149" i="266"/>
  <c r="AD114" i="266"/>
  <c r="G149" i="266"/>
  <c r="E149" i="266"/>
  <c r="AD149" i="266"/>
  <c r="AD98" i="266"/>
  <c r="G141" i="266"/>
  <c r="AE98" i="266"/>
  <c r="F141" i="266"/>
  <c r="E141" i="266"/>
  <c r="AD141" i="266"/>
  <c r="D28" i="260"/>
  <c r="G137" i="266"/>
  <c r="AH137" i="266"/>
  <c r="AD112" i="266"/>
  <c r="G148" i="266"/>
  <c r="E148" i="266"/>
  <c r="AD148" i="266"/>
  <c r="AE112" i="266"/>
  <c r="F148" i="266"/>
  <c r="B24" i="260"/>
  <c r="F133" i="266"/>
  <c r="D21" i="260"/>
  <c r="G130" i="266"/>
  <c r="AH130" i="266"/>
  <c r="AR148" i="266"/>
  <c r="O28" i="260"/>
  <c r="D25" i="260"/>
  <c r="G134" i="266"/>
  <c r="AH134" i="266"/>
  <c r="AS142" i="266"/>
  <c r="AY142" i="266"/>
  <c r="P22" i="260"/>
  <c r="AN136" i="266"/>
  <c r="E27" i="260"/>
  <c r="AI136" i="266"/>
  <c r="D29" i="260"/>
  <c r="G138" i="266"/>
  <c r="AH138" i="266"/>
  <c r="AO141" i="266"/>
  <c r="M21" i="260"/>
  <c r="R141" i="266"/>
  <c r="AQ141" i="266"/>
  <c r="Q141" i="266"/>
  <c r="AP141" i="266"/>
  <c r="E144" i="266"/>
  <c r="AD144" i="266"/>
  <c r="AD104" i="266"/>
  <c r="G144" i="266"/>
  <c r="AE104" i="266"/>
  <c r="F144" i="266"/>
  <c r="AY146" i="266"/>
  <c r="P26" i="260"/>
  <c r="AS146" i="266"/>
  <c r="D26" i="260"/>
  <c r="G135" i="266"/>
  <c r="AH135" i="266"/>
  <c r="E147" i="266"/>
  <c r="AD147" i="266"/>
  <c r="AE110" i="266"/>
  <c r="F147" i="266"/>
  <c r="AD110" i="266"/>
  <c r="G147" i="266"/>
  <c r="G132" i="266"/>
  <c r="AH132" i="266"/>
  <c r="D23" i="260"/>
  <c r="AS145" i="266"/>
  <c r="AY145" i="266"/>
  <c r="P25" i="260"/>
  <c r="AD111" i="266"/>
  <c r="P147" i="266"/>
  <c r="AE111" i="266"/>
  <c r="O147" i="266"/>
  <c r="N147" i="266"/>
  <c r="AN147" i="266"/>
  <c r="O22" i="260"/>
  <c r="AR142" i="266"/>
  <c r="S116" i="266"/>
  <c r="AC96" i="266"/>
  <c r="AI132" i="266"/>
  <c r="AN132" i="266"/>
  <c r="E23" i="260"/>
  <c r="N143" i="266"/>
  <c r="AN143" i="266"/>
  <c r="AD103" i="266"/>
  <c r="P143" i="266"/>
  <c r="AE103" i="266"/>
  <c r="O143" i="266"/>
  <c r="AR141" i="266"/>
  <c r="O21" i="260"/>
  <c r="AR140" i="266"/>
  <c r="O20" i="260"/>
  <c r="R146" i="266"/>
  <c r="AQ146" i="266"/>
  <c r="AO146" i="266"/>
  <c r="M26" i="260"/>
  <c r="Q146" i="266"/>
  <c r="AP146" i="266"/>
  <c r="AM131" i="266"/>
  <c r="C81" i="262"/>
  <c r="AN134" i="266"/>
  <c r="E25" i="260"/>
  <c r="AI134" i="266"/>
  <c r="AR149" i="266"/>
  <c r="O29" i="260"/>
  <c r="F129" i="266"/>
  <c r="B20" i="260"/>
  <c r="AI135" i="266"/>
  <c r="AN135" i="266"/>
  <c r="E26" i="260"/>
  <c r="Z116" i="266"/>
  <c r="Q145" i="266"/>
  <c r="AP145" i="266"/>
  <c r="AO145" i="266"/>
  <c r="M25" i="260"/>
  <c r="R145" i="266"/>
  <c r="AQ145" i="266"/>
  <c r="W116" i="266"/>
  <c r="E142" i="266"/>
  <c r="AD142" i="266"/>
  <c r="AD100" i="266"/>
  <c r="G142" i="266"/>
  <c r="AE100" i="266"/>
  <c r="F142" i="266"/>
  <c r="O25" i="260"/>
  <c r="AR145" i="266"/>
  <c r="AV149" i="266"/>
  <c r="AT148" i="266"/>
  <c r="AU148" i="266"/>
  <c r="AE122" i="266"/>
  <c r="H122" i="266"/>
  <c r="AG122" i="266"/>
  <c r="AH119" i="266"/>
  <c r="AL119" i="266"/>
  <c r="B73" i="262"/>
  <c r="F56" i="262"/>
  <c r="I119" i="266"/>
  <c r="O119" i="266"/>
  <c r="AH118" i="266"/>
  <c r="AL118" i="266"/>
  <c r="B72" i="262"/>
  <c r="F55" i="262"/>
  <c r="AI96" i="266"/>
  <c r="F5" i="259"/>
  <c r="I5" i="259"/>
  <c r="N5" i="259"/>
  <c r="AV145" i="266"/>
  <c r="B100" i="262"/>
  <c r="AD124" i="266"/>
  <c r="I124" i="266"/>
  <c r="H120" i="266"/>
  <c r="AG120" i="266"/>
  <c r="AE120" i="266"/>
  <c r="G120" i="266"/>
  <c r="AF120" i="266"/>
  <c r="H124" i="266"/>
  <c r="AG124" i="266"/>
  <c r="G124" i="266"/>
  <c r="AF124" i="266"/>
  <c r="AE124" i="266"/>
  <c r="AD120" i="266"/>
  <c r="I120" i="266"/>
  <c r="AH122" i="266"/>
  <c r="AL122" i="266"/>
  <c r="B76" i="262"/>
  <c r="F59" i="262"/>
  <c r="H121" i="266"/>
  <c r="AG121" i="266"/>
  <c r="AE121" i="266"/>
  <c r="G121" i="266"/>
  <c r="AF121" i="266"/>
  <c r="AD126" i="266"/>
  <c r="I126" i="266"/>
  <c r="I121" i="266"/>
  <c r="AD121" i="266"/>
  <c r="H126" i="266"/>
  <c r="AG126" i="266"/>
  <c r="G126" i="266"/>
  <c r="AF126" i="266"/>
  <c r="AE126" i="266"/>
  <c r="AV148" i="266"/>
  <c r="AE127" i="266"/>
  <c r="H127" i="266"/>
  <c r="AG127" i="266"/>
  <c r="G127" i="266"/>
  <c r="AF127" i="266"/>
  <c r="AH127" i="266"/>
  <c r="AL127" i="266"/>
  <c r="AE123" i="266"/>
  <c r="H123" i="266"/>
  <c r="AG123" i="266"/>
  <c r="G123" i="266"/>
  <c r="AF123" i="266"/>
  <c r="H125" i="266"/>
  <c r="AG125" i="266"/>
  <c r="G125" i="266"/>
  <c r="AF125" i="266"/>
  <c r="AH125" i="266"/>
  <c r="AL125" i="266"/>
  <c r="AE125" i="266"/>
  <c r="AD127" i="266"/>
  <c r="I127" i="266"/>
  <c r="AD123" i="266"/>
  <c r="I123" i="266"/>
  <c r="AD125" i="266"/>
  <c r="I125" i="266"/>
  <c r="N122" i="266"/>
  <c r="O122" i="266"/>
  <c r="AI122" i="266"/>
  <c r="N118" i="266"/>
  <c r="AI118" i="266"/>
  <c r="O118" i="266"/>
  <c r="K118" i="266"/>
  <c r="AR147" i="266"/>
  <c r="O27" i="260"/>
  <c r="I148" i="266"/>
  <c r="AG148" i="266"/>
  <c r="H148" i="266"/>
  <c r="AF148" i="266"/>
  <c r="AE148" i="266"/>
  <c r="AY144" i="266"/>
  <c r="P24" i="260"/>
  <c r="AS144" i="266"/>
  <c r="AK132" i="266"/>
  <c r="AJ132" i="266"/>
  <c r="AO144" i="266"/>
  <c r="M24" i="260"/>
  <c r="R144" i="266"/>
  <c r="AQ144" i="266"/>
  <c r="Q144" i="266"/>
  <c r="AP144" i="266"/>
  <c r="AH145" i="266"/>
  <c r="K25" i="260"/>
  <c r="E140" i="266"/>
  <c r="AD140" i="266"/>
  <c r="AD96" i="266"/>
  <c r="G140" i="266"/>
  <c r="AE96" i="266"/>
  <c r="F140" i="266"/>
  <c r="AU145" i="266"/>
  <c r="AT145" i="266"/>
  <c r="AT146" i="266"/>
  <c r="AU146" i="266"/>
  <c r="AH148" i="266"/>
  <c r="K28" i="260"/>
  <c r="I149" i="266"/>
  <c r="AG149" i="266"/>
  <c r="H149" i="266"/>
  <c r="AF149" i="266"/>
  <c r="AE149" i="266"/>
  <c r="AJ138" i="266"/>
  <c r="AK138" i="266"/>
  <c r="AH143" i="266"/>
  <c r="K23" i="260"/>
  <c r="AR144" i="266"/>
  <c r="O24" i="260"/>
  <c r="H134" i="266"/>
  <c r="AF134" i="266"/>
  <c r="AE134" i="266"/>
  <c r="I134" i="266"/>
  <c r="AG134" i="266"/>
  <c r="AJ129" i="266"/>
  <c r="AK129" i="266"/>
  <c r="AX145" i="266"/>
  <c r="L25" i="260"/>
  <c r="AI145" i="266"/>
  <c r="AK134" i="266"/>
  <c r="AJ134" i="266"/>
  <c r="AC116" i="266"/>
  <c r="AI98" i="266"/>
  <c r="H14" i="259"/>
  <c r="K14" i="259"/>
  <c r="AV142" i="266"/>
  <c r="B94" i="262"/>
  <c r="AI143" i="266"/>
  <c r="AX143" i="266"/>
  <c r="L23" i="260"/>
  <c r="I135" i="266"/>
  <c r="AG135" i="266"/>
  <c r="H135" i="266"/>
  <c r="AF135" i="266"/>
  <c r="AE135" i="266"/>
  <c r="I138" i="266"/>
  <c r="AG138" i="266"/>
  <c r="AE138" i="266"/>
  <c r="H138" i="266"/>
  <c r="AF138" i="266"/>
  <c r="H144" i="266"/>
  <c r="AF144" i="266"/>
  <c r="I144" i="266"/>
  <c r="AG144" i="266"/>
  <c r="AE144" i="266"/>
  <c r="AU140" i="266"/>
  <c r="AT140" i="266"/>
  <c r="AW140" i="266"/>
  <c r="C90" i="262"/>
  <c r="AE143" i="266"/>
  <c r="H143" i="266"/>
  <c r="AF143" i="266"/>
  <c r="I143" i="266"/>
  <c r="AG143" i="266"/>
  <c r="AJ133" i="266"/>
  <c r="AK133" i="266"/>
  <c r="AX141" i="266"/>
  <c r="L21" i="260"/>
  <c r="AI141" i="266"/>
  <c r="AE132" i="266"/>
  <c r="H132" i="266"/>
  <c r="AF132" i="266"/>
  <c r="I132" i="266"/>
  <c r="AG132" i="266"/>
  <c r="AY147" i="266"/>
  <c r="P27" i="260"/>
  <c r="AS147" i="266"/>
  <c r="AK136" i="266"/>
  <c r="AJ136" i="266"/>
  <c r="H142" i="266"/>
  <c r="AF142" i="266"/>
  <c r="I142" i="266"/>
  <c r="AG142" i="266"/>
  <c r="AL142" i="266"/>
  <c r="AE142" i="266"/>
  <c r="AO143" i="266"/>
  <c r="M23" i="260"/>
  <c r="R143" i="266"/>
  <c r="AQ143" i="266"/>
  <c r="Q143" i="266"/>
  <c r="AP143" i="266"/>
  <c r="K27" i="260"/>
  <c r="AH147" i="266"/>
  <c r="K24" i="260"/>
  <c r="AH144" i="266"/>
  <c r="AE146" i="266"/>
  <c r="I146" i="266"/>
  <c r="AG146" i="266"/>
  <c r="H146" i="266"/>
  <c r="AF146" i="266"/>
  <c r="AH142" i="266"/>
  <c r="K22" i="260"/>
  <c r="AK135" i="266"/>
  <c r="AJ135" i="266"/>
  <c r="AV146" i="266"/>
  <c r="B102" i="262"/>
  <c r="AR143" i="266"/>
  <c r="O23" i="260"/>
  <c r="AE147" i="266"/>
  <c r="I147" i="266"/>
  <c r="AG147" i="266"/>
  <c r="H147" i="266"/>
  <c r="AF147" i="266"/>
  <c r="AX144" i="266"/>
  <c r="L24" i="260"/>
  <c r="AI144" i="266"/>
  <c r="AE133" i="266"/>
  <c r="I133" i="266"/>
  <c r="AG133" i="266"/>
  <c r="H133" i="266"/>
  <c r="AF133" i="266"/>
  <c r="AE141" i="266"/>
  <c r="I141" i="266"/>
  <c r="AG141" i="266"/>
  <c r="H141" i="266"/>
  <c r="AF141" i="266"/>
  <c r="AT141" i="266"/>
  <c r="AU141" i="266"/>
  <c r="AE136" i="266"/>
  <c r="I136" i="266"/>
  <c r="AG136" i="266"/>
  <c r="H136" i="266"/>
  <c r="AF136" i="266"/>
  <c r="AJ130" i="266"/>
  <c r="AK130" i="266"/>
  <c r="K26" i="260"/>
  <c r="AH146" i="266"/>
  <c r="AX142" i="266"/>
  <c r="L22" i="260"/>
  <c r="AI142" i="266"/>
  <c r="AS143" i="266"/>
  <c r="AY143" i="266"/>
  <c r="P23" i="260"/>
  <c r="M27" i="260"/>
  <c r="Q147" i="266"/>
  <c r="AP147" i="266"/>
  <c r="AO147" i="266"/>
  <c r="R147" i="266"/>
  <c r="AQ147" i="266"/>
  <c r="AX147" i="266"/>
  <c r="L27" i="260"/>
  <c r="AI147" i="266"/>
  <c r="AV141" i="266"/>
  <c r="B92" i="262"/>
  <c r="AT142" i="266"/>
  <c r="AU142" i="266"/>
  <c r="AH141" i="266"/>
  <c r="K21" i="260"/>
  <c r="I130" i="266"/>
  <c r="AG130" i="266"/>
  <c r="H130" i="266"/>
  <c r="AF130" i="266"/>
  <c r="AE130" i="266"/>
  <c r="AJ137" i="266"/>
  <c r="AM137" i="266"/>
  <c r="C88" i="262"/>
  <c r="AK137" i="266"/>
  <c r="AE137" i="266"/>
  <c r="I137" i="266"/>
  <c r="AG137" i="266"/>
  <c r="H137" i="266"/>
  <c r="AF137" i="266"/>
  <c r="AX146" i="266"/>
  <c r="L26" i="260"/>
  <c r="AI146" i="266"/>
  <c r="I145" i="266"/>
  <c r="AG145" i="266"/>
  <c r="AE145" i="266"/>
  <c r="H145" i="266"/>
  <c r="AF145" i="266"/>
  <c r="AE129" i="266"/>
  <c r="H129" i="266"/>
  <c r="AF129" i="266"/>
  <c r="I129" i="266"/>
  <c r="AG129" i="266"/>
  <c r="AI149" i="266"/>
  <c r="AX149" i="266"/>
  <c r="L29" i="260"/>
  <c r="AU149" i="266"/>
  <c r="AT149" i="266"/>
  <c r="AX148" i="266"/>
  <c r="L28" i="260"/>
  <c r="AI148" i="266"/>
  <c r="K29" i="260"/>
  <c r="AH149" i="266"/>
  <c r="AW148" i="266"/>
  <c r="F14" i="259"/>
  <c r="I14" i="259"/>
  <c r="AH120" i="266"/>
  <c r="AL120" i="266"/>
  <c r="B74" i="262"/>
  <c r="F57" i="262"/>
  <c r="AV147" i="266"/>
  <c r="AH126" i="266"/>
  <c r="AL126" i="266"/>
  <c r="AI119" i="266"/>
  <c r="AK119" i="266"/>
  <c r="N119" i="266"/>
  <c r="AV143" i="266"/>
  <c r="B96" i="262"/>
  <c r="AV144" i="266"/>
  <c r="B98" i="262"/>
  <c r="AL148" i="266"/>
  <c r="I28" i="260"/>
  <c r="AH121" i="266"/>
  <c r="AL121" i="266"/>
  <c r="B75" i="262"/>
  <c r="F58" i="262"/>
  <c r="AW141" i="266"/>
  <c r="C92" i="262"/>
  <c r="AL137" i="266"/>
  <c r="B87" i="262"/>
  <c r="AL141" i="266"/>
  <c r="B91" i="262"/>
  <c r="AL147" i="266"/>
  <c r="I27" i="260"/>
  <c r="AH123" i="266"/>
  <c r="AL123" i="266"/>
  <c r="B77" i="262"/>
  <c r="F60" i="262"/>
  <c r="AH124" i="266"/>
  <c r="AL124" i="266"/>
  <c r="B78" i="262"/>
  <c r="F61" i="262"/>
  <c r="O123" i="266"/>
  <c r="N123" i="266"/>
  <c r="AI123" i="266"/>
  <c r="AK118" i="266"/>
  <c r="AJ118" i="266"/>
  <c r="AK122" i="266"/>
  <c r="AJ122" i="266"/>
  <c r="O127" i="266"/>
  <c r="N127" i="266"/>
  <c r="AI127" i="266"/>
  <c r="AW142" i="266"/>
  <c r="C94" i="262"/>
  <c r="AL143" i="266"/>
  <c r="I23" i="260"/>
  <c r="AW149" i="266"/>
  <c r="AL132" i="266"/>
  <c r="B82" i="262"/>
  <c r="AL134" i="266"/>
  <c r="B84" i="262"/>
  <c r="AL149" i="266"/>
  <c r="I29" i="260"/>
  <c r="N120" i="266"/>
  <c r="O120" i="266"/>
  <c r="AI120" i="266"/>
  <c r="O124" i="266"/>
  <c r="N124" i="266"/>
  <c r="AI124" i="266"/>
  <c r="O121" i="266"/>
  <c r="N121" i="266"/>
  <c r="AI121" i="266"/>
  <c r="O125" i="266"/>
  <c r="N125" i="266"/>
  <c r="AI125" i="266"/>
  <c r="N126" i="266"/>
  <c r="O126" i="266"/>
  <c r="AI126" i="266"/>
  <c r="H140" i="266"/>
  <c r="AF140" i="266"/>
  <c r="AE140" i="266"/>
  <c r="I140" i="266"/>
  <c r="AG140" i="266"/>
  <c r="AK147" i="266"/>
  <c r="AJ147" i="266"/>
  <c r="I22" i="260"/>
  <c r="B93" i="262"/>
  <c r="K20" i="260"/>
  <c r="AH140" i="266"/>
  <c r="AM132" i="266"/>
  <c r="C82" i="262"/>
  <c r="AK146" i="266"/>
  <c r="AJ146" i="266"/>
  <c r="AL130" i="266"/>
  <c r="B80" i="262"/>
  <c r="AJ144" i="266"/>
  <c r="AK144" i="266"/>
  <c r="AM135" i="266"/>
  <c r="C85" i="262"/>
  <c r="AK141" i="266"/>
  <c r="AJ141" i="266"/>
  <c r="AL135" i="266"/>
  <c r="B85" i="262"/>
  <c r="AJ145" i="266"/>
  <c r="AK145" i="266"/>
  <c r="AX140" i="266"/>
  <c r="L20" i="260"/>
  <c r="AI140" i="266"/>
  <c r="AT144" i="266"/>
  <c r="AU144" i="266"/>
  <c r="AJ142" i="266"/>
  <c r="AK142" i="266"/>
  <c r="AM134" i="266"/>
  <c r="C84" i="262"/>
  <c r="AJ149" i="266"/>
  <c r="AK149" i="266"/>
  <c r="AM136" i="266"/>
  <c r="AM133" i="266"/>
  <c r="C83" i="262"/>
  <c r="AL144" i="266"/>
  <c r="AK143" i="266"/>
  <c r="AJ143" i="266"/>
  <c r="AM129" i="266"/>
  <c r="C79" i="262"/>
  <c r="AW146" i="266"/>
  <c r="C102" i="262"/>
  <c r="AK148" i="266"/>
  <c r="AJ148" i="266"/>
  <c r="AM130" i="266"/>
  <c r="C80" i="262"/>
  <c r="AL146" i="266"/>
  <c r="AL138" i="266"/>
  <c r="B88" i="262"/>
  <c r="AM138" i="266"/>
  <c r="AW145" i="266"/>
  <c r="C100" i="262"/>
  <c r="AU143" i="266"/>
  <c r="AT143" i="266"/>
  <c r="B103" i="262"/>
  <c r="AL129" i="266"/>
  <c r="B79" i="262"/>
  <c r="AU147" i="266"/>
  <c r="AT147" i="266"/>
  <c r="AL145" i="266"/>
  <c r="AL136" i="266"/>
  <c r="B86" i="262"/>
  <c r="AL133" i="266"/>
  <c r="B83" i="262"/>
  <c r="AJ119" i="266"/>
  <c r="AM119" i="266"/>
  <c r="C73" i="262"/>
  <c r="G56" i="262"/>
  <c r="AM141" i="266"/>
  <c r="C91" i="262"/>
  <c r="I21" i="260"/>
  <c r="B95" i="262"/>
  <c r="AM148" i="266"/>
  <c r="AW147" i="266"/>
  <c r="C104" i="262"/>
  <c r="AM143" i="266"/>
  <c r="C95" i="262"/>
  <c r="AM147" i="266"/>
  <c r="C103" i="262"/>
  <c r="AM142" i="266"/>
  <c r="C93" i="262"/>
  <c r="AK121" i="266"/>
  <c r="AJ121" i="266"/>
  <c r="AK123" i="266"/>
  <c r="AJ123" i="266"/>
  <c r="AL140" i="266"/>
  <c r="I20" i="260"/>
  <c r="AJ127" i="266"/>
  <c r="AK127" i="266"/>
  <c r="AW143" i="266"/>
  <c r="C96" i="262"/>
  <c r="AJ126" i="266"/>
  <c r="AK126" i="266"/>
  <c r="AJ124" i="266"/>
  <c r="AK124" i="266"/>
  <c r="AM122" i="266"/>
  <c r="C76" i="262"/>
  <c r="G59" i="262"/>
  <c r="AK125" i="266"/>
  <c r="AJ125" i="266"/>
  <c r="AM146" i="266"/>
  <c r="C101" i="262"/>
  <c r="AK120" i="266"/>
  <c r="AJ120" i="266"/>
  <c r="AM118" i="266"/>
  <c r="C72" i="262"/>
  <c r="G55" i="262"/>
  <c r="B89" i="262"/>
  <c r="AW144" i="266"/>
  <c r="C98" i="262"/>
  <c r="C86" i="262"/>
  <c r="C87" i="262"/>
  <c r="AJ140" i="266"/>
  <c r="AK140" i="266"/>
  <c r="AM144" i="266"/>
  <c r="C97" i="262"/>
  <c r="B104" i="262"/>
  <c r="AM149" i="266"/>
  <c r="AM145" i="266"/>
  <c r="C99" i="262"/>
  <c r="I25" i="260"/>
  <c r="B99" i="262"/>
  <c r="B101" i="262"/>
  <c r="I26" i="260"/>
  <c r="I24" i="260"/>
  <c r="B97" i="262"/>
  <c r="AM120" i="266"/>
  <c r="C74" i="262"/>
  <c r="G57" i="262"/>
  <c r="AM126" i="266"/>
  <c r="AM121" i="266"/>
  <c r="C75" i="262"/>
  <c r="G58" i="262"/>
  <c r="AM123" i="266"/>
  <c r="C77" i="262"/>
  <c r="G60" i="262"/>
  <c r="AM140" i="266"/>
  <c r="C89" i="262"/>
  <c r="AM125" i="266"/>
  <c r="AM127" i="266"/>
  <c r="AM124" i="266"/>
  <c r="C78" i="262"/>
  <c r="G61" i="262"/>
</calcChain>
</file>

<file path=xl/comments1.xml><?xml version="1.0" encoding="utf-8"?>
<comments xmlns="http://schemas.openxmlformats.org/spreadsheetml/2006/main">
  <authors>
    <author>後河内貢</author>
    <author>hiroko</author>
    <author>chutairen_bad</author>
    <author>take2</author>
  </authors>
  <commentList>
    <comment ref="F2" authorId="0" shapeId="0">
      <text>
        <r>
          <rPr>
            <b/>
            <sz val="9"/>
            <color indexed="81"/>
            <rFont val="ＭＳ Ｐゴシック"/>
            <family val="3"/>
            <charset val="128"/>
          </rPr>
          <t>リストより各地区名を
入力</t>
        </r>
      </text>
    </comment>
    <comment ref="F3" authorId="1" shapeId="0">
      <text>
        <r>
          <rPr>
            <b/>
            <sz val="8"/>
            <color indexed="81"/>
            <rFont val="ＭＳ Ｐゴシック"/>
            <family val="3"/>
            <charset val="128"/>
          </rPr>
          <t xml:space="preserve">　　2019/6/11 </t>
        </r>
        <r>
          <rPr>
            <sz val="8"/>
            <color indexed="81"/>
            <rFont val="ＭＳ Ｐゴシック"/>
            <family val="3"/>
            <charset val="128"/>
          </rPr>
          <t>　
　　　　　と入力すると
　　2019年6月11日となる。</t>
        </r>
      </text>
    </comment>
    <comment ref="J4" authorId="1" shapeId="0">
      <text>
        <r>
          <rPr>
            <b/>
            <sz val="9"/>
            <color indexed="81"/>
            <rFont val="ＭＳ Ｐゴシック"/>
            <family val="3"/>
            <charset val="128"/>
          </rPr>
          <t>学校短縮名を３文字で、
入力する。
岡山市立石井中学校→石　井</t>
        </r>
      </text>
    </comment>
    <comment ref="I6" authorId="2" shapeId="0">
      <text>
        <r>
          <rPr>
            <b/>
            <sz val="9"/>
            <color indexed="81"/>
            <rFont val="MS P ゴシック"/>
            <family val="3"/>
            <charset val="128"/>
          </rPr>
          <t>監督名が教員の場合は</t>
        </r>
        <r>
          <rPr>
            <b/>
            <sz val="12"/>
            <color indexed="81"/>
            <rFont val="MS P ゴシック"/>
            <family val="3"/>
            <charset val="128"/>
          </rPr>
          <t>（教）</t>
        </r>
        <r>
          <rPr>
            <b/>
            <sz val="9"/>
            <color indexed="81"/>
            <rFont val="MS P ゴシック"/>
            <family val="3"/>
            <charset val="128"/>
          </rPr>
          <t>を選択する。
監督名が部活動指導員の場合は</t>
        </r>
        <r>
          <rPr>
            <b/>
            <sz val="12"/>
            <color indexed="81"/>
            <rFont val="MS P ゴシック"/>
            <family val="3"/>
            <charset val="128"/>
          </rPr>
          <t>（指）</t>
        </r>
        <r>
          <rPr>
            <b/>
            <sz val="9"/>
            <color indexed="81"/>
            <rFont val="MS P ゴシック"/>
            <family val="3"/>
            <charset val="128"/>
          </rPr>
          <t xml:space="preserve">を選択する。その場合，下欄に任命権者を記入する。
</t>
        </r>
      </text>
    </comment>
    <comment ref="F7" authorId="2" shapeId="0">
      <text>
        <r>
          <rPr>
            <b/>
            <sz val="9"/>
            <color indexed="81"/>
            <rFont val="MS P ゴシック"/>
            <family val="3"/>
            <charset val="128"/>
          </rPr>
          <t>監督名が部活動指導員の場合のみ任命権者を記入する。
例　岡山市教育委員会</t>
        </r>
      </text>
    </comment>
    <comment ref="C10" authorId="1" shapeId="0">
      <text>
        <r>
          <rPr>
            <b/>
            <sz val="9"/>
            <color indexed="81"/>
            <rFont val="ＭＳ Ｐゴシック"/>
            <family val="3"/>
            <charset val="128"/>
          </rPr>
          <t>キャプテンにチェックを入れる。</t>
        </r>
      </text>
    </comment>
    <comment ref="J10" authorId="1" shapeId="0">
      <text>
        <r>
          <rPr>
            <b/>
            <sz val="8"/>
            <color indexed="81"/>
            <rFont val="ＭＳ Ｐゴシック"/>
            <family val="3"/>
            <charset val="128"/>
          </rPr>
          <t>団体戦に出場する選手に、チェックを入れる。（５名～７名）</t>
        </r>
      </text>
    </comment>
    <comment ref="S31" authorId="3" shapeId="0">
      <text>
        <r>
          <rPr>
            <sz val="9"/>
            <color indexed="81"/>
            <rFont val="ＭＳ Ｐゴシック"/>
            <family val="3"/>
            <charset val="128"/>
          </rPr>
          <t xml:space="preserve">チェックを入れると、
数字に○が記される。
</t>
        </r>
      </text>
    </comment>
    <comment ref="AP116" authorId="3" shapeId="0">
      <text>
        <r>
          <rPr>
            <b/>
            <sz val="9"/>
            <color indexed="81"/>
            <rFont val="ＭＳ Ｐゴシック"/>
            <family val="3"/>
            <charset val="128"/>
          </rPr>
          <t>あさみ用　３文字以内</t>
        </r>
      </text>
    </comment>
    <comment ref="AM117" authorId="1" shapeId="0">
      <text>
        <r>
          <rPr>
            <b/>
            <sz val="9"/>
            <color indexed="81"/>
            <rFont val="ＭＳ Ｐゴシック"/>
            <family val="3"/>
            <charset val="128"/>
          </rPr>
          <t>あさみ用　半角</t>
        </r>
        <r>
          <rPr>
            <sz val="9"/>
            <color indexed="81"/>
            <rFont val="ＭＳ Ｐゴシック"/>
            <family val="3"/>
            <charset val="128"/>
          </rPr>
          <t xml:space="preserve">
</t>
        </r>
      </text>
    </comment>
    <comment ref="AL128"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 ref="AL139"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 ref="AV139"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後河内貢</author>
    <author>hiroko</author>
    <author>chutairen_bad</author>
    <author>take2</author>
  </authors>
  <commentList>
    <comment ref="F2" authorId="0" shapeId="0">
      <text>
        <r>
          <rPr>
            <b/>
            <sz val="9"/>
            <color indexed="81"/>
            <rFont val="ＭＳ Ｐゴシック"/>
            <family val="3"/>
            <charset val="128"/>
          </rPr>
          <t>リストより各地区名を
入力</t>
        </r>
      </text>
    </comment>
    <comment ref="F3" authorId="1" shapeId="0">
      <text>
        <r>
          <rPr>
            <b/>
            <sz val="8"/>
            <color indexed="81"/>
            <rFont val="ＭＳ Ｐゴシック"/>
            <family val="3"/>
            <charset val="128"/>
          </rPr>
          <t xml:space="preserve">　　2019/6/11 </t>
        </r>
        <r>
          <rPr>
            <sz val="8"/>
            <color indexed="81"/>
            <rFont val="ＭＳ Ｐゴシック"/>
            <family val="3"/>
            <charset val="128"/>
          </rPr>
          <t>　
　　　　　と入力すると
　　2019年5月11日となる。</t>
        </r>
      </text>
    </comment>
    <comment ref="J4" authorId="1" shapeId="0">
      <text>
        <r>
          <rPr>
            <b/>
            <sz val="9"/>
            <color indexed="81"/>
            <rFont val="ＭＳ Ｐゴシック"/>
            <family val="3"/>
            <charset val="128"/>
          </rPr>
          <t>学校短縮名を３文字で、
入力する。
岡山市立石井中学校→石　井</t>
        </r>
      </text>
    </comment>
    <comment ref="I6" authorId="2" shapeId="0">
      <text>
        <r>
          <rPr>
            <b/>
            <sz val="9"/>
            <color indexed="81"/>
            <rFont val="MS P ゴシック"/>
            <family val="3"/>
            <charset val="128"/>
          </rPr>
          <t>監督名が教員の場合は</t>
        </r>
        <r>
          <rPr>
            <b/>
            <sz val="12"/>
            <color indexed="81"/>
            <rFont val="MS P ゴシック"/>
            <family val="3"/>
            <charset val="128"/>
          </rPr>
          <t>（教）</t>
        </r>
        <r>
          <rPr>
            <b/>
            <sz val="9"/>
            <color indexed="81"/>
            <rFont val="MS P ゴシック"/>
            <family val="3"/>
            <charset val="128"/>
          </rPr>
          <t>を選択する。
監督名が部活動指導員の場合は</t>
        </r>
        <r>
          <rPr>
            <b/>
            <sz val="12"/>
            <color indexed="81"/>
            <rFont val="MS P ゴシック"/>
            <family val="3"/>
            <charset val="128"/>
          </rPr>
          <t>（指）</t>
        </r>
        <r>
          <rPr>
            <b/>
            <sz val="9"/>
            <color indexed="81"/>
            <rFont val="MS P ゴシック"/>
            <family val="3"/>
            <charset val="128"/>
          </rPr>
          <t>を選択する。その場合，下欄に任命権者を記入する。</t>
        </r>
      </text>
    </comment>
    <comment ref="F7" authorId="2" shapeId="0">
      <text>
        <r>
          <rPr>
            <b/>
            <sz val="9"/>
            <color indexed="81"/>
            <rFont val="MS P ゴシック"/>
            <family val="3"/>
            <charset val="128"/>
          </rPr>
          <t>監督名が部活動指導員の場合のみ任命権者を記入する。
例　岡山市教育委員会</t>
        </r>
      </text>
    </comment>
    <comment ref="C10" authorId="1" shapeId="0">
      <text>
        <r>
          <rPr>
            <b/>
            <sz val="9"/>
            <color indexed="81"/>
            <rFont val="ＭＳ Ｐゴシック"/>
            <family val="3"/>
            <charset val="128"/>
          </rPr>
          <t>キャプテンにチェックを入れる。</t>
        </r>
      </text>
    </comment>
    <comment ref="J10" authorId="1" shapeId="0">
      <text>
        <r>
          <rPr>
            <b/>
            <sz val="8"/>
            <color indexed="81"/>
            <rFont val="ＭＳ Ｐゴシック"/>
            <family val="3"/>
            <charset val="128"/>
          </rPr>
          <t>団体戦に出場する選手に、チェックを入れる。（５名～７名）</t>
        </r>
      </text>
    </comment>
    <comment ref="S31" authorId="3" shapeId="0">
      <text>
        <r>
          <rPr>
            <sz val="9"/>
            <color indexed="81"/>
            <rFont val="ＭＳ Ｐゴシック"/>
            <family val="3"/>
            <charset val="128"/>
          </rPr>
          <t xml:space="preserve">チェックを入れると、
数字に○が記される。
</t>
        </r>
      </text>
    </comment>
    <comment ref="AP116" authorId="3" shapeId="0">
      <text>
        <r>
          <rPr>
            <b/>
            <sz val="9"/>
            <color indexed="81"/>
            <rFont val="ＭＳ Ｐゴシック"/>
            <family val="3"/>
            <charset val="128"/>
          </rPr>
          <t>あさみ用　３文字以内</t>
        </r>
      </text>
    </comment>
    <comment ref="AM117" authorId="1" shapeId="0">
      <text>
        <r>
          <rPr>
            <b/>
            <sz val="9"/>
            <color indexed="81"/>
            <rFont val="ＭＳ Ｐゴシック"/>
            <family val="3"/>
            <charset val="128"/>
          </rPr>
          <t>あさみ用　半角</t>
        </r>
        <r>
          <rPr>
            <sz val="9"/>
            <color indexed="81"/>
            <rFont val="ＭＳ Ｐゴシック"/>
            <family val="3"/>
            <charset val="128"/>
          </rPr>
          <t xml:space="preserve">
</t>
        </r>
      </text>
    </comment>
    <comment ref="AL128"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 ref="AL139"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 ref="AV139" authorId="1" shapeId="0">
      <text>
        <r>
          <rPr>
            <b/>
            <sz val="9"/>
            <color indexed="81"/>
            <rFont val="ＭＳ Ｐゴシック"/>
            <family val="3"/>
            <charset val="128"/>
          </rPr>
          <t xml:space="preserve">あさみ用　半角
</t>
        </r>
        <r>
          <rPr>
            <sz val="9"/>
            <color indexed="81"/>
            <rFont val="ＭＳ Ｐゴシック"/>
            <family val="3"/>
            <charset val="128"/>
          </rPr>
          <t xml:space="preserve">
</t>
        </r>
      </text>
    </comment>
  </commentList>
</comments>
</file>

<file path=xl/sharedStrings.xml><?xml version="1.0" encoding="utf-8"?>
<sst xmlns="http://schemas.openxmlformats.org/spreadsheetml/2006/main" count="774" uniqueCount="268">
  <si>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</si>
  <si>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</si>
  <si>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</si>
  <si>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</si>
  <si>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</si>
  <si>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</si>
  <si>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</si>
  <si>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</si>
  <si>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</si>
  <si>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</si>
  <si>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</si>
  <si>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</si>
  <si>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</si>
  <si>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</si>
  <si>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</si>
  <si>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</si>
  <si>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</si>
  <si>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</si>
  <si>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</si>
  <si>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</si>
  <si>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</si>
  <si>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</si>
  <si>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</si>
  <si>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</si>
  <si>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中学校長</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</si>
  <si>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</si>
  <si>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phoneticPr fontId="3"/>
  </si>
  <si>
    <t>男子</t>
    <rPh sb="0" eb="2">
      <t>ダンシ</t>
    </rPh>
    <phoneticPr fontId="3"/>
  </si>
  <si>
    <t>男子</t>
    <rPh sb="0" eb="2">
      <t>ダンシ</t>
    </rPh>
    <phoneticPr fontId="11"/>
  </si>
  <si>
    <t>女子</t>
    <rPh sb="0" eb="2">
      <t>ジョシ</t>
    </rPh>
    <phoneticPr fontId="11"/>
  </si>
  <si>
    <t>合計</t>
    <rPh sb="0" eb="2">
      <t>ゴウケイ</t>
    </rPh>
    <phoneticPr fontId="11"/>
  </si>
  <si>
    <t>学校名</t>
    <rPh sb="0" eb="3">
      <t>ガッコウメイ</t>
    </rPh>
    <phoneticPr fontId="11"/>
  </si>
  <si>
    <t>大会一部負担金</t>
    <rPh sb="0" eb="2">
      <t>タイカイ</t>
    </rPh>
    <rPh sb="2" eb="4">
      <t>イチブ</t>
    </rPh>
    <rPh sb="4" eb="7">
      <t>フタンキン</t>
    </rPh>
    <phoneticPr fontId="11"/>
  </si>
  <si>
    <t>団体</t>
    <rPh sb="0" eb="2">
      <t>ダンタイ</t>
    </rPh>
    <phoneticPr fontId="11"/>
  </si>
  <si>
    <t>個人</t>
    <rPh sb="0" eb="2">
      <t>コジン</t>
    </rPh>
    <phoneticPr fontId="11"/>
  </si>
  <si>
    <t>団体戦</t>
    <rPh sb="0" eb="2">
      <t>ダンタイ</t>
    </rPh>
    <rPh sb="2" eb="3">
      <t>セン</t>
    </rPh>
    <phoneticPr fontId="11"/>
  </si>
  <si>
    <t>Ｓ</t>
    <phoneticPr fontId="11"/>
  </si>
  <si>
    <t>Ｄ</t>
    <phoneticPr fontId="11"/>
  </si>
  <si>
    <t>S</t>
    <phoneticPr fontId="11"/>
  </si>
  <si>
    <t>D</t>
    <phoneticPr fontId="11"/>
  </si>
  <si>
    <t>【大会一部負担金】</t>
    <rPh sb="1" eb="3">
      <t>タイカイ</t>
    </rPh>
    <rPh sb="3" eb="5">
      <t>イチブ</t>
    </rPh>
    <rPh sb="5" eb="8">
      <t>フタンキン</t>
    </rPh>
    <phoneticPr fontId="11"/>
  </si>
  <si>
    <t>【参加選手数】</t>
    <rPh sb="1" eb="3">
      <t>サンカ</t>
    </rPh>
    <rPh sb="3" eb="5">
      <t>センシュ</t>
    </rPh>
    <rPh sb="5" eb="6">
      <t>カズ</t>
    </rPh>
    <phoneticPr fontId="11"/>
  </si>
  <si>
    <t>個人戦のみ</t>
    <rPh sb="0" eb="3">
      <t>コジンセン</t>
    </rPh>
    <phoneticPr fontId="11"/>
  </si>
  <si>
    <t>男子</t>
    <rPh sb="0" eb="2">
      <t>ダンシ</t>
    </rPh>
    <phoneticPr fontId="3"/>
  </si>
  <si>
    <t>ふりがな</t>
    <phoneticPr fontId="11"/>
  </si>
  <si>
    <t>学校長名</t>
    <rPh sb="0" eb="4">
      <t>ガッコウチョウメイ</t>
    </rPh>
    <phoneticPr fontId="11"/>
  </si>
  <si>
    <t>申込日</t>
    <rPh sb="0" eb="3">
      <t>モウシコミビ</t>
    </rPh>
    <phoneticPr fontId="11"/>
  </si>
  <si>
    <t>男　子</t>
    <rPh sb="0" eb="1">
      <t>オトコ</t>
    </rPh>
    <rPh sb="2" eb="3">
      <t>コ</t>
    </rPh>
    <phoneticPr fontId="11"/>
  </si>
  <si>
    <t>※入力上の注意※</t>
    <rPh sb="1" eb="3">
      <t>ニュウリョク</t>
    </rPh>
    <phoneticPr fontId="11"/>
  </si>
  <si>
    <t>大川　太郎</t>
    <rPh sb="0" eb="1">
      <t>ダイ</t>
    </rPh>
    <rPh sb="1" eb="2">
      <t>カワ</t>
    </rPh>
    <rPh sb="3" eb="5">
      <t>タロウ</t>
    </rPh>
    <phoneticPr fontId="11"/>
  </si>
  <si>
    <t>前泉　一郎</t>
    <rPh sb="0" eb="1">
      <t>マエ</t>
    </rPh>
    <rPh sb="1" eb="2">
      <t>イズミ</t>
    </rPh>
    <rPh sb="3" eb="5">
      <t>イチロウ</t>
    </rPh>
    <phoneticPr fontId="11"/>
  </si>
  <si>
    <t>やました　こういちろう</t>
    <phoneticPr fontId="11"/>
  </si>
  <si>
    <t>山下　浩一郎</t>
    <phoneticPr fontId="11"/>
  </si>
  <si>
    <t>やまだ　じろう</t>
    <phoneticPr fontId="11"/>
  </si>
  <si>
    <t>おか　けいすけ</t>
    <phoneticPr fontId="11"/>
  </si>
  <si>
    <t>まつした　こうじ</t>
    <phoneticPr fontId="11"/>
  </si>
  <si>
    <t>No.</t>
    <phoneticPr fontId="11"/>
  </si>
  <si>
    <t>氏名</t>
    <rPh sb="0" eb="2">
      <t>シメイ</t>
    </rPh>
    <phoneticPr fontId="11"/>
  </si>
  <si>
    <t>学年</t>
    <rPh sb="0" eb="2">
      <t>ガクネン</t>
    </rPh>
    <phoneticPr fontId="11"/>
  </si>
  <si>
    <t>単</t>
    <rPh sb="0" eb="1">
      <t>タン</t>
    </rPh>
    <phoneticPr fontId="11"/>
  </si>
  <si>
    <t>複</t>
    <rPh sb="0" eb="1">
      <t>フク</t>
    </rPh>
    <phoneticPr fontId="11"/>
  </si>
  <si>
    <t>rank</t>
    <phoneticPr fontId="11"/>
  </si>
  <si>
    <t>rank</t>
    <phoneticPr fontId="11"/>
  </si>
  <si>
    <t>rank</t>
    <phoneticPr fontId="11"/>
  </si>
  <si>
    <t>rank</t>
    <phoneticPr fontId="11"/>
  </si>
  <si>
    <t>rank</t>
    <phoneticPr fontId="11"/>
  </si>
  <si>
    <t>○</t>
    <phoneticPr fontId="11"/>
  </si>
  <si>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 　 （記載の同意が得られない場合は，備考欄に「否」を記入すること。）　</t>
    <rPh sb="2" eb="5">
      <t>チュウイテン</t>
    </rPh>
    <rPh sb="8" eb="10">
      <t>シュツジョウ</t>
    </rPh>
    <rPh sb="12" eb="14">
      <t>センシュ</t>
    </rPh>
    <rPh sb="45" eb="46">
      <t>オコナ</t>
    </rPh>
    <phoneticPr fontId="11"/>
  </si>
  <si>
    <t>①</t>
    <phoneticPr fontId="11"/>
  </si>
  <si>
    <t>②</t>
    <phoneticPr fontId="11"/>
  </si>
  <si>
    <t>③</t>
    <phoneticPr fontId="11"/>
  </si>
  <si>
    <t>④</t>
    <phoneticPr fontId="11"/>
  </si>
  <si>
    <t>⑤</t>
    <phoneticPr fontId="11"/>
  </si>
  <si>
    <t>⑥</t>
    <phoneticPr fontId="11"/>
  </si>
  <si>
    <t>⑦</t>
    <phoneticPr fontId="11"/>
  </si>
  <si>
    <t>ふりがな</t>
    <phoneticPr fontId="11"/>
  </si>
  <si>
    <t>中学校</t>
    <rPh sb="0" eb="3">
      <t>チュウガッコウ</t>
    </rPh>
    <phoneticPr fontId="3"/>
  </si>
  <si>
    <t>学校名</t>
    <rPh sb="0" eb="3">
      <t>ガッコウメイ</t>
    </rPh>
    <phoneticPr fontId="3"/>
  </si>
  <si>
    <t>中学校</t>
    <rPh sb="0" eb="3">
      <t>チュウガッコウ</t>
    </rPh>
    <phoneticPr fontId="3"/>
  </si>
  <si>
    <t>種　別</t>
    <rPh sb="0" eb="1">
      <t>タネ</t>
    </rPh>
    <rPh sb="2" eb="3">
      <t>ベツ</t>
    </rPh>
    <phoneticPr fontId="3"/>
  </si>
  <si>
    <t>男子選手名</t>
    <rPh sb="0" eb="2">
      <t>ダンシ</t>
    </rPh>
    <rPh sb="2" eb="5">
      <t>センシュメイ</t>
    </rPh>
    <phoneticPr fontId="3"/>
  </si>
  <si>
    <t>団体</t>
    <rPh sb="0" eb="2">
      <t>ダンタイ</t>
    </rPh>
    <phoneticPr fontId="3"/>
  </si>
  <si>
    <t>男子選手名１</t>
    <rPh sb="0" eb="2">
      <t>ダンシ</t>
    </rPh>
    <rPh sb="2" eb="5">
      <t>センシュメイ</t>
    </rPh>
    <phoneticPr fontId="3"/>
  </si>
  <si>
    <t>男子選手名２</t>
    <rPh sb="0" eb="2">
      <t>ダンシ</t>
    </rPh>
    <rPh sb="2" eb="5">
      <t>センシュメイ</t>
    </rPh>
    <phoneticPr fontId="3"/>
  </si>
  <si>
    <t>男子シングルス</t>
    <rPh sb="0" eb="2">
      <t>ダンシ</t>
    </rPh>
    <phoneticPr fontId="3"/>
  </si>
  <si>
    <t>男子ダブルス</t>
    <rPh sb="0" eb="2">
      <t>ダンシ</t>
    </rPh>
    <phoneticPr fontId="3"/>
  </si>
  <si>
    <t>女子ダブルス</t>
    <rPh sb="0" eb="2">
      <t>ジョシ</t>
    </rPh>
    <phoneticPr fontId="3"/>
  </si>
  <si>
    <t>女子シングルス</t>
    <rPh sb="0" eb="2">
      <t>ジョシ</t>
    </rPh>
    <phoneticPr fontId="3"/>
  </si>
  <si>
    <t>女子選手名</t>
    <rPh sb="0" eb="2">
      <t>ジョシ</t>
    </rPh>
    <rPh sb="2" eb="5">
      <t>センシュメイ</t>
    </rPh>
    <phoneticPr fontId="3"/>
  </si>
  <si>
    <t>女子選手名２</t>
    <rPh sb="0" eb="2">
      <t>ジョシ</t>
    </rPh>
    <rPh sb="2" eb="5">
      <t>センシュメイ</t>
    </rPh>
    <phoneticPr fontId="3"/>
  </si>
  <si>
    <t>女子選手名１</t>
    <rPh sb="0" eb="2">
      <t>ジョシ</t>
    </rPh>
    <rPh sb="2" eb="5">
      <t>センシュメイ</t>
    </rPh>
    <phoneticPr fontId="3"/>
  </si>
  <si>
    <t>団体rank</t>
    <rPh sb="0" eb="2">
      <t>ダンタイ</t>
    </rPh>
    <phoneticPr fontId="11"/>
  </si>
  <si>
    <t>ダブルスランク</t>
    <phoneticPr fontId="11"/>
  </si>
  <si>
    <t>姓</t>
    <rPh sb="0" eb="1">
      <t>セイ</t>
    </rPh>
    <phoneticPr fontId="11"/>
  </si>
  <si>
    <t>名</t>
    <rPh sb="0" eb="1">
      <t>メイ</t>
    </rPh>
    <phoneticPr fontId="11"/>
  </si>
  <si>
    <t>ふりがな</t>
    <phoneticPr fontId="11"/>
  </si>
  <si>
    <t>男子</t>
    <rPh sb="0" eb="2">
      <t>ダンシ</t>
    </rPh>
    <phoneticPr fontId="11"/>
  </si>
  <si>
    <t>女子</t>
    <rPh sb="0" eb="2">
      <t>ジョシ</t>
    </rPh>
    <phoneticPr fontId="11"/>
  </si>
  <si>
    <t>合計</t>
    <rPh sb="0" eb="2">
      <t>ゴウケイ</t>
    </rPh>
    <phoneticPr fontId="11"/>
  </si>
  <si>
    <t>総出場選手数</t>
    <rPh sb="0" eb="1">
      <t>スベ</t>
    </rPh>
    <rPh sb="1" eb="3">
      <t>シュツジョウ</t>
    </rPh>
    <rPh sb="3" eb="5">
      <t>センシュ</t>
    </rPh>
    <rPh sb="5" eb="6">
      <t>スウ</t>
    </rPh>
    <phoneticPr fontId="11"/>
  </si>
  <si>
    <t>姓</t>
    <rPh sb="0" eb="1">
      <t>セイ</t>
    </rPh>
    <phoneticPr fontId="11"/>
  </si>
  <si>
    <t>名</t>
    <rPh sb="0" eb="1">
      <t>メイ</t>
    </rPh>
    <phoneticPr fontId="11"/>
  </si>
  <si>
    <t>ふりがな</t>
    <phoneticPr fontId="11"/>
  </si>
  <si>
    <t>し</t>
    <phoneticPr fontId="11"/>
  </si>
  <si>
    <t>めい</t>
    <phoneticPr fontId="11"/>
  </si>
  <si>
    <t>団体</t>
    <rPh sb="0" eb="2">
      <t>ダンタイ</t>
    </rPh>
    <phoneticPr fontId="11"/>
  </si>
  <si>
    <t>し</t>
    <phoneticPr fontId="11"/>
  </si>
  <si>
    <t>氏名</t>
    <rPh sb="0" eb="2">
      <t>シメイ</t>
    </rPh>
    <phoneticPr fontId="11"/>
  </si>
  <si>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</si>
  <si>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</si>
  <si>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</si>
  <si>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</si>
  <si>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</si>
  <si>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</si>
  <si>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</si>
  <si>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</si>
  <si>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</si>
  <si>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</si>
  <si>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</si>
  <si>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rPh sb="0" eb="2">
      <t>カントク</t>
    </rPh>
    <phoneticPr fontId="11"/>
  </si>
  <si>
    <t>コーチ</t>
    <phoneticPr fontId="11"/>
  </si>
  <si>
    <t>BS</t>
    <phoneticPr fontId="11"/>
  </si>
  <si>
    <t>名前</t>
    <rPh sb="0" eb="2">
      <t>ナマエ</t>
    </rPh>
    <phoneticPr fontId="11"/>
  </si>
  <si>
    <t>学校名</t>
    <rPh sb="0" eb="3">
      <t>ガッコウメイ</t>
    </rPh>
    <phoneticPr fontId="11"/>
  </si>
  <si>
    <t>選手１</t>
    <rPh sb="0" eb="2">
      <t>センシュ</t>
    </rPh>
    <phoneticPr fontId="11"/>
  </si>
  <si>
    <t>ふりがな１</t>
    <phoneticPr fontId="11"/>
  </si>
  <si>
    <t>選手２</t>
    <rPh sb="0" eb="2">
      <t>センシュ</t>
    </rPh>
    <phoneticPr fontId="11"/>
  </si>
  <si>
    <t>選手３</t>
    <rPh sb="0" eb="2">
      <t>センシュ</t>
    </rPh>
    <phoneticPr fontId="11"/>
  </si>
  <si>
    <t>選手４</t>
    <rPh sb="0" eb="2">
      <t>センシュ</t>
    </rPh>
    <phoneticPr fontId="11"/>
  </si>
  <si>
    <t>選手５</t>
    <rPh sb="0" eb="2">
      <t>センシュ</t>
    </rPh>
    <phoneticPr fontId="11"/>
  </si>
  <si>
    <t>選手６</t>
    <rPh sb="0" eb="2">
      <t>センシュ</t>
    </rPh>
    <phoneticPr fontId="11"/>
  </si>
  <si>
    <t>選手７</t>
    <rPh sb="0" eb="2">
      <t>センシュ</t>
    </rPh>
    <phoneticPr fontId="11"/>
  </si>
  <si>
    <t>ふりがな２</t>
  </si>
  <si>
    <t>ふりがな３</t>
  </si>
  <si>
    <t>ふりがな４</t>
  </si>
  <si>
    <t>ふりがな５</t>
  </si>
  <si>
    <t>ふりがな６</t>
  </si>
  <si>
    <t>ふりがな７</t>
  </si>
  <si>
    <t>BD</t>
    <phoneticPr fontId="11"/>
  </si>
  <si>
    <t>ふりがな１</t>
    <phoneticPr fontId="11"/>
  </si>
  <si>
    <t>ふりがな２</t>
    <phoneticPr fontId="11"/>
  </si>
  <si>
    <t>姓名</t>
    <rPh sb="0" eb="2">
      <t>セイメイ</t>
    </rPh>
    <phoneticPr fontId="11"/>
  </si>
  <si>
    <t>せいめい</t>
    <phoneticPr fontId="11"/>
  </si>
  <si>
    <t>中学校　</t>
    <rPh sb="0" eb="3">
      <t>チュウガッコウ</t>
    </rPh>
    <phoneticPr fontId="11"/>
  </si>
  <si>
    <t>学校名短縮</t>
    <rPh sb="0" eb="2">
      <t>ガッコウ</t>
    </rPh>
    <rPh sb="2" eb="3">
      <t>メイ</t>
    </rPh>
    <rPh sb="3" eb="5">
      <t>タンシュク</t>
    </rPh>
    <phoneticPr fontId="11"/>
  </si>
  <si>
    <t>学校名短縮</t>
    <rPh sb="0" eb="3">
      <t>ガッコウメイ</t>
    </rPh>
    <rPh sb="3" eb="5">
      <t>タンシュク</t>
    </rPh>
    <phoneticPr fontId="11"/>
  </si>
  <si>
    <t>ランク</t>
    <phoneticPr fontId="11"/>
  </si>
  <si>
    <t>複1</t>
    <rPh sb="0" eb="1">
      <t>フク</t>
    </rPh>
    <phoneticPr fontId="11"/>
  </si>
  <si>
    <t>複2</t>
    <rPh sb="0" eb="1">
      <t>フク</t>
    </rPh>
    <phoneticPr fontId="11"/>
  </si>
  <si>
    <t>（入力例）</t>
    <rPh sb="1" eb="3">
      <t>ニュウリョク</t>
    </rPh>
    <phoneticPr fontId="11"/>
  </si>
  <si>
    <t>総出場者数</t>
    <rPh sb="0" eb="1">
      <t>ソウ</t>
    </rPh>
    <rPh sb="1" eb="4">
      <t>シュツジョウシャ</t>
    </rPh>
    <rPh sb="4" eb="5">
      <t>スウ</t>
    </rPh>
    <phoneticPr fontId="11"/>
  </si>
  <si>
    <t>団体登録者数</t>
    <rPh sb="0" eb="2">
      <t>ダンタイ</t>
    </rPh>
    <rPh sb="2" eb="4">
      <t>トウロク</t>
    </rPh>
    <rPh sb="4" eb="5">
      <t>シャ</t>
    </rPh>
    <rPh sb="5" eb="6">
      <t>スウ</t>
    </rPh>
    <phoneticPr fontId="11"/>
  </si>
  <si>
    <t>個人戦のみ登録</t>
    <rPh sb="0" eb="3">
      <t>コジンセン</t>
    </rPh>
    <rPh sb="5" eb="7">
      <t>トウロク</t>
    </rPh>
    <phoneticPr fontId="11"/>
  </si>
  <si>
    <t>し</t>
    <phoneticPr fontId="11"/>
  </si>
  <si>
    <t>フラッグ</t>
    <phoneticPr fontId="11"/>
  </si>
  <si>
    <t>めい</t>
    <phoneticPr fontId="11"/>
  </si>
  <si>
    <t>しめい</t>
    <phoneticPr fontId="11"/>
  </si>
  <si>
    <t>団体名</t>
    <rPh sb="0" eb="3">
      <t>ダンタイメイ</t>
    </rPh>
    <phoneticPr fontId="11"/>
  </si>
  <si>
    <t>【大会参加申込手順　１から５　】</t>
    <rPh sb="1" eb="3">
      <t>タイカイ</t>
    </rPh>
    <rPh sb="3" eb="5">
      <t>サンカ</t>
    </rPh>
    <rPh sb="5" eb="7">
      <t>モウシコミ</t>
    </rPh>
    <rPh sb="7" eb="9">
      <t>テジュン</t>
    </rPh>
    <phoneticPr fontId="11"/>
  </si>
  <si>
    <t>姓</t>
    <rPh sb="0" eb="1">
      <t>セイ</t>
    </rPh>
    <phoneticPr fontId="11"/>
  </si>
  <si>
    <t>名</t>
    <rPh sb="0" eb="1">
      <t>メイ</t>
    </rPh>
    <phoneticPr fontId="11"/>
  </si>
  <si>
    <t>女子</t>
    <phoneticPr fontId="3"/>
  </si>
  <si>
    <t>学年</t>
    <rPh sb="0" eb="2">
      <t>ガクネン</t>
    </rPh>
    <phoneticPr fontId="3"/>
  </si>
  <si>
    <t>選手１学年</t>
    <rPh sb="0" eb="2">
      <t>センシュ</t>
    </rPh>
    <rPh sb="3" eb="5">
      <t>ガクネン</t>
    </rPh>
    <phoneticPr fontId="11"/>
  </si>
  <si>
    <t>選手２学年</t>
    <rPh sb="0" eb="2">
      <t>センシュ</t>
    </rPh>
    <rPh sb="3" eb="5">
      <t>ガクネン</t>
    </rPh>
    <phoneticPr fontId="11"/>
  </si>
  <si>
    <t>男子</t>
    <rPh sb="0" eb="2">
      <t>ダンシ</t>
    </rPh>
    <phoneticPr fontId="11"/>
  </si>
  <si>
    <t>女子</t>
    <rPh sb="0" eb="2">
      <t>ジョシ</t>
    </rPh>
    <phoneticPr fontId="11"/>
  </si>
  <si>
    <t>GS</t>
    <phoneticPr fontId="11"/>
  </si>
  <si>
    <t>GD</t>
    <phoneticPr fontId="11"/>
  </si>
  <si>
    <t>女　子</t>
    <rPh sb="0" eb="1">
      <t>オンナ</t>
    </rPh>
    <rPh sb="2" eb="3">
      <t>コ</t>
    </rPh>
    <phoneticPr fontId="11"/>
  </si>
  <si>
    <t>　　以上，参加を申込みします。</t>
  </si>
  <si>
    <t>　　以上，参加を申込みします。</t>
    <phoneticPr fontId="3"/>
  </si>
  <si>
    <t>山下　浩一郎</t>
    <phoneticPr fontId="3"/>
  </si>
  <si>
    <t>石井</t>
    <rPh sb="0" eb="2">
      <t>イシイ</t>
    </rPh>
    <phoneticPr fontId="11"/>
  </si>
  <si>
    <t>石井</t>
    <rPh sb="0" eb="2">
      <t>イシイ</t>
    </rPh>
    <phoneticPr fontId="11"/>
  </si>
  <si>
    <t>山下　洋子</t>
    <rPh sb="3" eb="5">
      <t>ヨウコ</t>
    </rPh>
    <phoneticPr fontId="11"/>
  </si>
  <si>
    <t>やました　ようこ</t>
    <phoneticPr fontId="11"/>
  </si>
  <si>
    <t>やまだ　ひろこ</t>
    <phoneticPr fontId="11"/>
  </si>
  <si>
    <t>山田　寛子</t>
    <rPh sb="3" eb="5">
      <t>ヒロコ</t>
    </rPh>
    <phoneticPr fontId="11"/>
  </si>
  <si>
    <t>岡　　恵子</t>
    <rPh sb="3" eb="5">
      <t>ケイコ</t>
    </rPh>
    <phoneticPr fontId="11"/>
  </si>
  <si>
    <t>おか　けいこ</t>
    <phoneticPr fontId="11"/>
  </si>
  <si>
    <t>まつした　あきこ</t>
    <phoneticPr fontId="11"/>
  </si>
  <si>
    <t>松下　明子</t>
    <rPh sb="3" eb="5">
      <t>アキコ</t>
    </rPh>
    <phoneticPr fontId="11"/>
  </si>
  <si>
    <t>山下　洋子</t>
    <rPh sb="3" eb="5">
      <t>ヨウコ</t>
    </rPh>
    <phoneticPr fontId="11"/>
  </si>
  <si>
    <t>佐藤　順子</t>
    <rPh sb="3" eb="5">
      <t>ジュンコ</t>
    </rPh>
    <phoneticPr fontId="11"/>
  </si>
  <si>
    <t>長宗我　聡子</t>
    <rPh sb="4" eb="6">
      <t>サトコ</t>
    </rPh>
    <phoneticPr fontId="11"/>
  </si>
  <si>
    <t>地区名</t>
    <rPh sb="0" eb="3">
      <t>チクメイ</t>
    </rPh>
    <phoneticPr fontId="3"/>
  </si>
  <si>
    <t>地区名</t>
    <rPh sb="0" eb="3">
      <t>チクメイ</t>
    </rPh>
    <phoneticPr fontId="11"/>
  </si>
  <si>
    <r>
      <t xml:space="preserve">
★すべてのデータの元になります。以下の注意点を確認して
　データ入力をしてください。
   ※　</t>
    </r>
    <r>
      <rPr>
        <b/>
        <sz val="8"/>
        <color indexed="10"/>
        <rFont val="ＭＳ ゴシック"/>
        <family val="3"/>
        <charset val="128"/>
      </rPr>
      <t>すべてのデータ入力は、白色のセルに行
    ってください</t>
    </r>
    <r>
      <rPr>
        <sz val="8"/>
        <color indexed="10"/>
        <rFont val="ＭＳ ゴシック"/>
        <family val="3"/>
        <charset val="128"/>
      </rPr>
      <t>。</t>
    </r>
    <r>
      <rPr>
        <sz val="8"/>
        <rFont val="ＭＳ ゴシック"/>
        <family val="3"/>
        <charset val="128"/>
      </rPr>
      <t xml:space="preserve">
　　</t>
    </r>
    <r>
      <rPr>
        <b/>
        <sz val="8"/>
        <color indexed="10"/>
        <rFont val="ＭＳ ゴシック"/>
        <family val="3"/>
        <charset val="128"/>
      </rPr>
      <t>・</t>
    </r>
    <r>
      <rPr>
        <b/>
        <sz val="10"/>
        <color indexed="10"/>
        <rFont val="HGSｺﾞｼｯｸE"/>
        <family val="3"/>
        <charset val="128"/>
      </rPr>
      <t>姓名の間に、スペースを入れること</t>
    </r>
    <r>
      <rPr>
        <b/>
        <sz val="8"/>
        <color indexed="10"/>
        <rFont val="HGSｺﾞｼｯｸE"/>
        <family val="3"/>
        <charset val="128"/>
      </rPr>
      <t>。</t>
    </r>
    <r>
      <rPr>
        <b/>
        <sz val="8"/>
        <color indexed="10"/>
        <rFont val="ＭＳ ゴシック"/>
        <family val="3"/>
        <charset val="128"/>
      </rPr>
      <t xml:space="preserve">
　  ・学校名短縮欄に、学校名を3文字以内で入力</t>
    </r>
    <r>
      <rPr>
        <sz val="8"/>
        <rFont val="ＭＳ ゴシック"/>
        <family val="3"/>
        <charset val="128"/>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charset val="128"/>
      </rPr>
      <t>数字は、校内ラ</t>
    </r>
    <r>
      <rPr>
        <sz val="8"/>
        <rFont val="ＭＳ ゴシック"/>
        <family val="3"/>
        <charset val="128"/>
      </rPr>
      <t xml:space="preserve">
　　　</t>
    </r>
    <r>
      <rPr>
        <b/>
        <sz val="8"/>
        <color indexed="10"/>
        <rFont val="ＭＳ ゴシック"/>
        <family val="3"/>
        <charset val="128"/>
      </rPr>
      <t>ンクを示すように入力すること。</t>
    </r>
    <r>
      <rPr>
        <sz val="8"/>
        <rFont val="ＭＳ ゴシック"/>
        <family val="3"/>
        <charset val="128"/>
      </rPr>
      <t>また、
　　　複の場合も同様だが、ペアも示す。　
　 　＜記入例＞　
    ①山下　浩一朗は、シングル校内ランク
　　　１位なので、単の欄に、”１”を入力。
　　②山田・松下組は、ダブルス校内ランク
　　　２位なので、複の欄に、”２”をそれ
　　　ぞれ入力。</t>
    </r>
    <rPh sb="10" eb="11">
      <t>モト</t>
    </rPh>
    <rPh sb="17" eb="19">
      <t>イカ</t>
    </rPh>
    <rPh sb="20" eb="23">
      <t>チュウイテン</t>
    </rPh>
    <rPh sb="24" eb="26">
      <t>カクニン</t>
    </rPh>
    <rPh sb="33" eb="35">
      <t>ニュウリョク</t>
    </rPh>
    <rPh sb="57" eb="59">
      <t>ニュウリョク</t>
    </rPh>
    <rPh sb="61" eb="63">
      <t>シロイロ</t>
    </rPh>
    <rPh sb="67" eb="68">
      <t>オコナ</t>
    </rPh>
    <rPh sb="84" eb="86">
      <t>セイメイ</t>
    </rPh>
    <rPh sb="87" eb="88">
      <t>アイダ</t>
    </rPh>
    <rPh sb="95" eb="96">
      <t>イ</t>
    </rPh>
    <rPh sb="106" eb="109">
      <t>ガッコウメイ</t>
    </rPh>
    <rPh sb="109" eb="111">
      <t>タンシュク</t>
    </rPh>
    <rPh sb="111" eb="112">
      <t>ラン</t>
    </rPh>
    <rPh sb="114" eb="117">
      <t>ガッコウメイ</t>
    </rPh>
    <rPh sb="119" eb="121">
      <t>モジ</t>
    </rPh>
    <rPh sb="121" eb="123">
      <t>イナイ</t>
    </rPh>
    <rPh sb="124" eb="126">
      <t>ニュウリョク</t>
    </rPh>
    <rPh sb="141" eb="142">
      <t>ラン</t>
    </rPh>
    <rPh sb="185" eb="186">
      <t>イ</t>
    </rPh>
    <rPh sb="198" eb="199">
      <t>イ</t>
    </rPh>
    <rPh sb="210" eb="212">
      <t>ヒョウジ</t>
    </rPh>
    <rPh sb="235" eb="237">
      <t>スウジ</t>
    </rPh>
    <rPh sb="242" eb="244">
      <t>ニュウリョク</t>
    </rPh>
    <rPh sb="249" eb="250">
      <t>タダ</t>
    </rPh>
    <rPh sb="252" eb="254">
      <t>スウジ</t>
    </rPh>
    <rPh sb="256" eb="258">
      <t>コウナイ</t>
    </rPh>
    <rPh sb="266" eb="267">
      <t>シメ</t>
    </rPh>
    <rPh sb="271" eb="273">
      <t>ニュウリョク</t>
    </rPh>
    <rPh sb="285" eb="286">
      <t>フク</t>
    </rPh>
    <rPh sb="287" eb="289">
      <t>バアイ</t>
    </rPh>
    <rPh sb="290" eb="292">
      <t>ドウヨウ</t>
    </rPh>
    <rPh sb="298" eb="299">
      <t>シメ</t>
    </rPh>
    <rPh sb="307" eb="309">
      <t>キニュウ</t>
    </rPh>
    <rPh sb="309" eb="310">
      <t>レイ</t>
    </rPh>
    <rPh sb="318" eb="320">
      <t>ヤマシタ</t>
    </rPh>
    <rPh sb="321" eb="323">
      <t>コウイチ</t>
    </rPh>
    <rPh sb="323" eb="324">
      <t>ロウ</t>
    </rPh>
    <rPh sb="330" eb="332">
      <t>コウナイ</t>
    </rPh>
    <rPh sb="340" eb="341">
      <t>イ</t>
    </rPh>
    <rPh sb="345" eb="346">
      <t>タン</t>
    </rPh>
    <rPh sb="347" eb="348">
      <t>ラン</t>
    </rPh>
    <rPh sb="354" eb="356">
      <t>ニュウリョク</t>
    </rPh>
    <rPh sb="361" eb="363">
      <t>ヤマダ</t>
    </rPh>
    <rPh sb="364" eb="366">
      <t>マツシタ</t>
    </rPh>
    <rPh sb="366" eb="367">
      <t>クミ</t>
    </rPh>
    <rPh sb="373" eb="375">
      <t>コウナイ</t>
    </rPh>
    <rPh sb="383" eb="384">
      <t>イ</t>
    </rPh>
    <rPh sb="388" eb="389">
      <t>フク</t>
    </rPh>
    <rPh sb="390" eb="391">
      <t>ラン</t>
    </rPh>
    <rPh sb="405" eb="407">
      <t>ニュウリョク</t>
    </rPh>
    <phoneticPr fontId="2"/>
  </si>
  <si>
    <t>地区</t>
    <rPh sb="0" eb="2">
      <t>チク</t>
    </rPh>
    <phoneticPr fontId="11"/>
  </si>
  <si>
    <t>⑧</t>
    <phoneticPr fontId="11"/>
  </si>
  <si>
    <t>⑨</t>
    <phoneticPr fontId="11"/>
  </si>
  <si>
    <t>⑩</t>
    <phoneticPr fontId="11"/>
  </si>
  <si>
    <t>BD</t>
    <phoneticPr fontId="11"/>
  </si>
  <si>
    <t>①</t>
    <phoneticPr fontId="11"/>
  </si>
  <si>
    <t>②</t>
    <phoneticPr fontId="11"/>
  </si>
  <si>
    <t>③</t>
    <phoneticPr fontId="11"/>
  </si>
  <si>
    <t>④</t>
    <phoneticPr fontId="11"/>
  </si>
  <si>
    <t>⑤</t>
    <phoneticPr fontId="11"/>
  </si>
  <si>
    <t>⑥</t>
    <phoneticPr fontId="11"/>
  </si>
  <si>
    <t>⑦</t>
    <phoneticPr fontId="11"/>
  </si>
  <si>
    <t>⑧</t>
    <phoneticPr fontId="11"/>
  </si>
  <si>
    <t>⑨</t>
    <phoneticPr fontId="11"/>
  </si>
  <si>
    <t>複①</t>
    <rPh sb="0" eb="1">
      <t>フク</t>
    </rPh>
    <phoneticPr fontId="11"/>
  </si>
  <si>
    <t>複②</t>
    <rPh sb="0" eb="1">
      <t>フク</t>
    </rPh>
    <phoneticPr fontId="11"/>
  </si>
  <si>
    <t>複③</t>
    <rPh sb="0" eb="1">
      <t>フク</t>
    </rPh>
    <phoneticPr fontId="11"/>
  </si>
  <si>
    <t>複④</t>
    <rPh sb="0" eb="1">
      <t>フク</t>
    </rPh>
    <phoneticPr fontId="11"/>
  </si>
  <si>
    <t>複⑤</t>
    <rPh sb="0" eb="1">
      <t>フク</t>
    </rPh>
    <phoneticPr fontId="11"/>
  </si>
  <si>
    <t>複⑥</t>
    <rPh sb="0" eb="1">
      <t>フク</t>
    </rPh>
    <phoneticPr fontId="11"/>
  </si>
  <si>
    <t>複⑦</t>
    <rPh sb="0" eb="1">
      <t>フク</t>
    </rPh>
    <phoneticPr fontId="11"/>
  </si>
  <si>
    <t>複⑧</t>
    <rPh sb="0" eb="1">
      <t>フク</t>
    </rPh>
    <phoneticPr fontId="11"/>
  </si>
  <si>
    <t>複⑨</t>
    <rPh sb="0" eb="1">
      <t>フク</t>
    </rPh>
    <phoneticPr fontId="11"/>
  </si>
  <si>
    <t>複⑩</t>
    <rPh sb="0" eb="1">
      <t>フク</t>
    </rPh>
    <phoneticPr fontId="11"/>
  </si>
  <si>
    <t>BT</t>
    <phoneticPr fontId="11"/>
  </si>
  <si>
    <t>BT</t>
    <phoneticPr fontId="11"/>
  </si>
  <si>
    <t>学校名</t>
    <rPh sb="0" eb="3">
      <t>ガッコウメイ</t>
    </rPh>
    <phoneticPr fontId="11"/>
  </si>
  <si>
    <t>GT</t>
    <phoneticPr fontId="11"/>
  </si>
  <si>
    <t>GT</t>
    <phoneticPr fontId="11"/>
  </si>
  <si>
    <t>任命権者</t>
    <rPh sb="0" eb="4">
      <t>ニンメイケンジャ</t>
    </rPh>
    <phoneticPr fontId="11"/>
  </si>
  <si>
    <t>　</t>
  </si>
  <si>
    <t>団体戦</t>
    <rPh sb="2" eb="3">
      <t>セン</t>
    </rPh>
    <phoneticPr fontId="11"/>
  </si>
  <si>
    <t>任命権者</t>
    <rPh sb="0" eb="4">
      <t>ニンメイケンジャ</t>
    </rPh>
    <phoneticPr fontId="3"/>
  </si>
  <si>
    <t xml:space="preserve"> </t>
    <phoneticPr fontId="11"/>
  </si>
  <si>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記載の同意が得られない場合は，備考欄に「否」を記入すること。）　</t>
    <rPh sb="2" eb="5">
      <t>チュウイテン</t>
    </rPh>
    <rPh sb="8" eb="10">
      <t>シュツジョウ</t>
    </rPh>
    <rPh sb="12" eb="14">
      <t>センシュ</t>
    </rPh>
    <rPh sb="45" eb="46">
      <t>オコナ</t>
    </rPh>
    <phoneticPr fontId="11"/>
  </si>
  <si>
    <t>岡山市立石井中学校</t>
    <rPh sb="0" eb="2">
      <t>オカヤマ</t>
    </rPh>
    <rPh sb="2" eb="4">
      <t>シリツ</t>
    </rPh>
    <rPh sb="4" eb="6">
      <t>イシイ</t>
    </rPh>
    <rPh sb="6" eb="9">
      <t>チュウガッコウ</t>
    </rPh>
    <phoneticPr fontId="11"/>
  </si>
  <si>
    <r>
      <t xml:space="preserve">
★すべてのデータの元になります。以下の注意点を確認して
　データ入力をしてください。
   ※　</t>
    </r>
    <r>
      <rPr>
        <b/>
        <sz val="8"/>
        <color indexed="10"/>
        <rFont val="ＭＳ ゴシック"/>
        <family val="3"/>
        <charset val="128"/>
      </rPr>
      <t>すべてのデータ入力は、白色のセルに行
    ってください</t>
    </r>
    <r>
      <rPr>
        <sz val="8"/>
        <color indexed="10"/>
        <rFont val="ＭＳ ゴシック"/>
        <family val="3"/>
        <charset val="128"/>
      </rPr>
      <t>。</t>
    </r>
    <r>
      <rPr>
        <sz val="8"/>
        <rFont val="ＭＳ ゴシック"/>
        <family val="3"/>
        <charset val="128"/>
      </rPr>
      <t xml:space="preserve">
　　</t>
    </r>
    <r>
      <rPr>
        <b/>
        <sz val="10"/>
        <color indexed="10"/>
        <rFont val="HGSｺﾞｼｯｸE"/>
        <family val="3"/>
        <charset val="128"/>
      </rPr>
      <t>・姓名の間に、スペースを入れること。</t>
    </r>
    <r>
      <rPr>
        <b/>
        <sz val="8"/>
        <color indexed="10"/>
        <rFont val="ＭＳ ゴシック"/>
        <family val="3"/>
        <charset val="128"/>
      </rPr>
      <t xml:space="preserve">
　  ・学校名短縮欄に、学校名を3文字以内で入力</t>
    </r>
    <r>
      <rPr>
        <sz val="8"/>
        <rFont val="ＭＳ ゴシック"/>
        <family val="3"/>
        <charset val="128"/>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charset val="128"/>
      </rPr>
      <t>数字は、校内ラ</t>
    </r>
    <r>
      <rPr>
        <sz val="8"/>
        <rFont val="ＭＳ ゴシック"/>
        <family val="3"/>
        <charset val="128"/>
      </rPr>
      <t xml:space="preserve">
　　　</t>
    </r>
    <r>
      <rPr>
        <b/>
        <sz val="8"/>
        <color indexed="10"/>
        <rFont val="ＭＳ ゴシック"/>
        <family val="3"/>
        <charset val="128"/>
      </rPr>
      <t>ンクを示すように入力すること。</t>
    </r>
    <r>
      <rPr>
        <sz val="8"/>
        <rFont val="ＭＳ ゴシック"/>
        <family val="3"/>
        <charset val="128"/>
      </rPr>
      <t>また、
　　　複の場合も同様だが、ペアも示す。　
　 　＜記入例＞　
    ①山下　洋子は、シングル校内ランク
　　　１位なので、単の欄に、”１”を入力。
　　②山田・松下組は、ダブルス校内ランク
　　　２位なので、複の欄に、”２”をそれ
　　　ぞれ入力。</t>
    </r>
    <rPh sb="10" eb="11">
      <t>モト</t>
    </rPh>
    <rPh sb="17" eb="19">
      <t>イカ</t>
    </rPh>
    <rPh sb="20" eb="23">
      <t>チュウイテン</t>
    </rPh>
    <rPh sb="24" eb="26">
      <t>カクニン</t>
    </rPh>
    <rPh sb="33" eb="35">
      <t>ニュウリョク</t>
    </rPh>
    <rPh sb="57" eb="59">
      <t>ニュウリョク</t>
    </rPh>
    <rPh sb="61" eb="63">
      <t>シロイロ</t>
    </rPh>
    <rPh sb="67" eb="68">
      <t>オコナ</t>
    </rPh>
    <rPh sb="84" eb="86">
      <t>セイメイ</t>
    </rPh>
    <rPh sb="87" eb="88">
      <t>アイダ</t>
    </rPh>
    <rPh sb="95" eb="96">
      <t>イ</t>
    </rPh>
    <rPh sb="106" eb="109">
      <t>ガッコウメイ</t>
    </rPh>
    <rPh sb="109" eb="111">
      <t>タンシュク</t>
    </rPh>
    <rPh sb="111" eb="112">
      <t>ラン</t>
    </rPh>
    <rPh sb="114" eb="117">
      <t>ガッコウメイ</t>
    </rPh>
    <rPh sb="119" eb="121">
      <t>モジ</t>
    </rPh>
    <rPh sb="121" eb="123">
      <t>イナイ</t>
    </rPh>
    <rPh sb="124" eb="126">
      <t>ニュウリョク</t>
    </rPh>
    <rPh sb="141" eb="142">
      <t>ラン</t>
    </rPh>
    <rPh sb="185" eb="186">
      <t>イ</t>
    </rPh>
    <rPh sb="198" eb="199">
      <t>イ</t>
    </rPh>
    <rPh sb="210" eb="212">
      <t>ヒョウジ</t>
    </rPh>
    <rPh sb="235" eb="237">
      <t>スウジ</t>
    </rPh>
    <rPh sb="242" eb="244">
      <t>ニュウリョク</t>
    </rPh>
    <rPh sb="249" eb="250">
      <t>タダ</t>
    </rPh>
    <rPh sb="252" eb="254">
      <t>スウジ</t>
    </rPh>
    <rPh sb="256" eb="258">
      <t>コウナイ</t>
    </rPh>
    <rPh sb="266" eb="267">
      <t>シメ</t>
    </rPh>
    <rPh sb="271" eb="273">
      <t>ニュウリョク</t>
    </rPh>
    <rPh sb="285" eb="286">
      <t>フク</t>
    </rPh>
    <rPh sb="287" eb="289">
      <t>バアイ</t>
    </rPh>
    <rPh sb="290" eb="292">
      <t>ドウヨウ</t>
    </rPh>
    <rPh sb="298" eb="299">
      <t>シメ</t>
    </rPh>
    <rPh sb="307" eb="309">
      <t>キニュウ</t>
    </rPh>
    <rPh sb="309" eb="310">
      <t>レイ</t>
    </rPh>
    <rPh sb="318" eb="320">
      <t>ヤマシタ</t>
    </rPh>
    <rPh sb="321" eb="323">
      <t>ヨウコ</t>
    </rPh>
    <rPh sb="329" eb="331">
      <t>コウナイ</t>
    </rPh>
    <rPh sb="339" eb="340">
      <t>イ</t>
    </rPh>
    <rPh sb="344" eb="345">
      <t>タン</t>
    </rPh>
    <rPh sb="346" eb="347">
      <t>ラン</t>
    </rPh>
    <rPh sb="353" eb="355">
      <t>ニュウリョク</t>
    </rPh>
    <rPh sb="360" eb="362">
      <t>ヤマダ</t>
    </rPh>
    <rPh sb="363" eb="365">
      <t>マツシタ</t>
    </rPh>
    <rPh sb="365" eb="366">
      <t>クミ</t>
    </rPh>
    <rPh sb="372" eb="374">
      <t>コウナイ</t>
    </rPh>
    <rPh sb="382" eb="383">
      <t>イ</t>
    </rPh>
    <rPh sb="387" eb="388">
      <t>フク</t>
    </rPh>
    <rPh sb="389" eb="390">
      <t>ラン</t>
    </rPh>
    <rPh sb="404" eb="406">
      <t>ニュウリョク</t>
    </rPh>
    <phoneticPr fontId="2"/>
  </si>
  <si>
    <t>岡山市立岡山中学校</t>
    <phoneticPr fontId="3"/>
  </si>
  <si>
    <t>１　データ入力・保存</t>
    <rPh sb="5" eb="7">
      <t>ニュウリョク</t>
    </rPh>
    <rPh sb="8" eb="10">
      <t>ホゾン</t>
    </rPh>
    <phoneticPr fontId="2"/>
  </si>
  <si>
    <t>①　データ入力</t>
    <rPh sb="5" eb="7">
      <t>ニュウリョク</t>
    </rPh>
    <phoneticPr fontId="2"/>
  </si>
  <si>
    <t>・男女別のシートに分かれています。</t>
    <rPh sb="1" eb="4">
      <t>ダンジョベツ</t>
    </rPh>
    <rPh sb="9" eb="10">
      <t>ワ</t>
    </rPh>
    <phoneticPr fontId="2"/>
  </si>
  <si>
    <r>
      <t>男子は、　「</t>
    </r>
    <r>
      <rPr>
        <b/>
        <sz val="11"/>
        <color indexed="10"/>
        <rFont val="ＭＳ Ｐゴシック"/>
        <family val="3"/>
        <charset val="128"/>
      </rPr>
      <t>男子データ入力」　</t>
    </r>
    <r>
      <rPr>
        <b/>
        <sz val="11"/>
        <rFont val="ＭＳ Ｐゴシック"/>
        <family val="3"/>
        <charset val="128"/>
      </rPr>
      <t>のシートにデータを入力してください。</t>
    </r>
    <rPh sb="0" eb="2">
      <t>ダンシ</t>
    </rPh>
    <rPh sb="6" eb="8">
      <t>ダンシ</t>
    </rPh>
    <rPh sb="11" eb="13">
      <t>ニュウリョク</t>
    </rPh>
    <rPh sb="24" eb="26">
      <t>ニュウリョク</t>
    </rPh>
    <phoneticPr fontId="2"/>
  </si>
  <si>
    <r>
      <t>女子は、　「</t>
    </r>
    <r>
      <rPr>
        <b/>
        <sz val="11"/>
        <color indexed="10"/>
        <rFont val="ＭＳ Ｐゴシック"/>
        <family val="3"/>
        <charset val="128"/>
      </rPr>
      <t>女子デ</t>
    </r>
    <r>
      <rPr>
        <b/>
        <sz val="11"/>
        <color indexed="10"/>
        <rFont val="ＭＳ Ｐゴシック"/>
        <family val="3"/>
        <charset val="128"/>
      </rPr>
      <t>ータ入力」　</t>
    </r>
    <r>
      <rPr>
        <b/>
        <sz val="11"/>
        <rFont val="ＭＳ Ｐゴシック"/>
        <family val="3"/>
        <charset val="128"/>
      </rPr>
      <t>のシートにデータを入力してください。</t>
    </r>
    <rPh sb="0" eb="2">
      <t>ジョシ</t>
    </rPh>
    <rPh sb="6" eb="8">
      <t>ジョシ</t>
    </rPh>
    <rPh sb="11" eb="13">
      <t>ニュウリョク</t>
    </rPh>
    <rPh sb="24" eb="26">
      <t>ニュウリョク</t>
    </rPh>
    <phoneticPr fontId="2"/>
  </si>
  <si>
    <r>
      <t>・データ入力右側に記載されている、</t>
    </r>
    <r>
      <rPr>
        <b/>
        <sz val="12"/>
        <color indexed="10"/>
        <rFont val="ＭＳ Ｐゴシック"/>
        <family val="3"/>
        <charset val="128"/>
      </rPr>
      <t>「入力上の注意」「入力例」「注意点」</t>
    </r>
    <r>
      <rPr>
        <sz val="11"/>
        <rFont val="ＭＳ Ｐゴシック"/>
        <family val="3"/>
        <charset val="128"/>
      </rPr>
      <t>をよく読んで、入力をしてください。</t>
    </r>
    <rPh sb="4" eb="6">
      <t>ニュウリョク</t>
    </rPh>
    <rPh sb="6" eb="8">
      <t>ミギガワ</t>
    </rPh>
    <rPh sb="9" eb="11">
      <t>キサイ</t>
    </rPh>
    <rPh sb="18" eb="20">
      <t>ニュウリョク</t>
    </rPh>
    <rPh sb="20" eb="21">
      <t>ジョウ</t>
    </rPh>
    <rPh sb="22" eb="24">
      <t>チュウイ</t>
    </rPh>
    <rPh sb="26" eb="28">
      <t>ニュウリョク</t>
    </rPh>
    <rPh sb="28" eb="29">
      <t>レイ</t>
    </rPh>
    <rPh sb="31" eb="34">
      <t>チュウイテン</t>
    </rPh>
    <rPh sb="38" eb="39">
      <t>ヨ</t>
    </rPh>
    <rPh sb="42" eb="44">
      <t>ニュウリョク</t>
    </rPh>
    <phoneticPr fontId="2"/>
  </si>
  <si>
    <t>②　データ保存</t>
    <rPh sb="5" eb="7">
      <t>ホゾン</t>
    </rPh>
    <phoneticPr fontId="2"/>
  </si>
  <si>
    <r>
      <t>・このファイルは、読み取り専用です。保存する場合、</t>
    </r>
    <r>
      <rPr>
        <b/>
        <sz val="11"/>
        <rFont val="ＭＳ Ｐゴシック"/>
        <family val="3"/>
        <charset val="128"/>
      </rPr>
      <t>”名前を付けて保存”</t>
    </r>
    <r>
      <rPr>
        <sz val="11"/>
        <rFont val="ＭＳ Ｐゴシック"/>
        <family val="3"/>
        <charset val="128"/>
      </rPr>
      <t>を選んで保存をしてください。
　　保存するファイルの種類は、”</t>
    </r>
    <r>
      <rPr>
        <b/>
        <sz val="11"/>
        <color indexed="10"/>
        <rFont val="ＭＳ Ｐゴシック"/>
        <family val="3"/>
        <charset val="128"/>
      </rPr>
      <t>Excel 97-2003 ブック</t>
    </r>
    <r>
      <rPr>
        <sz val="11"/>
        <rFont val="ＭＳ Ｐゴシック"/>
        <family val="3"/>
        <charset val="128"/>
      </rPr>
      <t>　"で保存されます。</t>
    </r>
    <rPh sb="9" eb="10">
      <t>ヨ</t>
    </rPh>
    <rPh sb="11" eb="12">
      <t>ト</t>
    </rPh>
    <rPh sb="13" eb="15">
      <t>センヨウ</t>
    </rPh>
    <rPh sb="18" eb="20">
      <t>ホゾン</t>
    </rPh>
    <rPh sb="22" eb="24">
      <t>バアイ</t>
    </rPh>
    <rPh sb="26" eb="28">
      <t>ナマエ</t>
    </rPh>
    <rPh sb="29" eb="30">
      <t>ツ</t>
    </rPh>
    <rPh sb="32" eb="34">
      <t>ホゾン</t>
    </rPh>
    <rPh sb="36" eb="37">
      <t>エラ</t>
    </rPh>
    <rPh sb="39" eb="41">
      <t>ホゾン</t>
    </rPh>
    <rPh sb="52" eb="54">
      <t>ホゾン</t>
    </rPh>
    <rPh sb="61" eb="63">
      <t>シュルイ</t>
    </rPh>
    <rPh sb="86" eb="88">
      <t>ホゾン</t>
    </rPh>
    <phoneticPr fontId="2"/>
  </si>
  <si>
    <t>・データを保存する時に、現在のファイル名に学校名を最後に追加してから保存して下さい。</t>
    <rPh sb="5" eb="7">
      <t>ホゾン</t>
    </rPh>
    <rPh sb="9" eb="10">
      <t>トキ</t>
    </rPh>
    <rPh sb="12" eb="14">
      <t>ゲンザイ</t>
    </rPh>
    <rPh sb="19" eb="20">
      <t>メイ</t>
    </rPh>
    <rPh sb="21" eb="24">
      <t>ガッコウメイ</t>
    </rPh>
    <rPh sb="25" eb="27">
      <t>サイゴ</t>
    </rPh>
    <rPh sb="28" eb="30">
      <t>ツイカ</t>
    </rPh>
    <rPh sb="34" eb="36">
      <t>ホゾン</t>
    </rPh>
    <rPh sb="38" eb="39">
      <t>クダ</t>
    </rPh>
    <phoneticPr fontId="11"/>
  </si>
  <si>
    <r>
      <t>例　　石井</t>
    </r>
    <r>
      <rPr>
        <sz val="11"/>
        <color indexed="10"/>
        <rFont val="ＭＳ Ｐゴシック"/>
        <family val="3"/>
        <charset val="128"/>
      </rPr>
      <t>中</t>
    </r>
    <r>
      <rPr>
        <sz val="11"/>
        <rFont val="ＭＳ Ｐゴシック"/>
        <family val="3"/>
        <charset val="128"/>
      </rPr>
      <t>の場合</t>
    </r>
    <rPh sb="0" eb="1">
      <t>レイ</t>
    </rPh>
    <rPh sb="3" eb="5">
      <t>イシイ</t>
    </rPh>
    <rPh sb="5" eb="6">
      <t>チュウ</t>
    </rPh>
    <rPh sb="7" eb="9">
      <t>バアイ</t>
    </rPh>
    <phoneticPr fontId="11"/>
  </si>
  <si>
    <t>２　入力データの確認</t>
    <rPh sb="2" eb="4">
      <t>ニュウリョク</t>
    </rPh>
    <rPh sb="8" eb="10">
      <t>カクニン</t>
    </rPh>
    <phoneticPr fontId="2"/>
  </si>
  <si>
    <t>・入力したデータ内容が、つぎの①から③に反映されているか確認をしてください。</t>
    <rPh sb="1" eb="3">
      <t>ニュウリョク</t>
    </rPh>
    <rPh sb="8" eb="10">
      <t>ナイヨウ</t>
    </rPh>
    <rPh sb="20" eb="22">
      <t>ハンエイ</t>
    </rPh>
    <rPh sb="28" eb="30">
      <t>カクニン</t>
    </rPh>
    <phoneticPr fontId="2"/>
  </si>
  <si>
    <r>
      <t>①</t>
    </r>
    <r>
      <rPr>
        <b/>
        <sz val="11"/>
        <rFont val="ＭＳ Ｐゴシック"/>
        <family val="3"/>
        <charset val="128"/>
      </rPr>
      <t>　「参加申込書男子印刷」</t>
    </r>
    <r>
      <rPr>
        <sz val="11"/>
        <rFont val="ＭＳ Ｐゴシック"/>
        <family val="3"/>
        <charset val="128"/>
      </rPr>
      <t>シートと</t>
    </r>
    <r>
      <rPr>
        <b/>
        <sz val="11"/>
        <rFont val="ＭＳ Ｐゴシック"/>
        <family val="3"/>
        <charset val="128"/>
      </rPr>
      <t>「参加申込書女子印刷」</t>
    </r>
    <r>
      <rPr>
        <sz val="11"/>
        <rFont val="ＭＳ Ｐゴシック"/>
        <family val="3"/>
        <charset val="128"/>
      </rPr>
      <t>シート</t>
    </r>
    <rPh sb="3" eb="5">
      <t>サンカ</t>
    </rPh>
    <rPh sb="5" eb="7">
      <t>モウシコミ</t>
    </rPh>
    <rPh sb="7" eb="8">
      <t>ショ</t>
    </rPh>
    <rPh sb="8" eb="10">
      <t>ダンシ</t>
    </rPh>
    <rPh sb="10" eb="12">
      <t>インサツ</t>
    </rPh>
    <rPh sb="18" eb="22">
      <t>サンカモウシコミ</t>
    </rPh>
    <rPh sb="22" eb="23">
      <t>ショ</t>
    </rPh>
    <rPh sb="23" eb="25">
      <t>ジョシ</t>
    </rPh>
    <rPh sb="25" eb="27">
      <t>インサツ</t>
    </rPh>
    <phoneticPr fontId="11"/>
  </si>
  <si>
    <r>
      <t>②　</t>
    </r>
    <r>
      <rPr>
        <b/>
        <sz val="11"/>
        <rFont val="ＭＳ Ｐゴシック"/>
        <family val="3"/>
        <charset val="128"/>
      </rPr>
      <t>「確認」</t>
    </r>
    <r>
      <rPr>
        <sz val="11"/>
        <rFont val="ＭＳ Ｐゴシック"/>
        <family val="3"/>
        <charset val="128"/>
      </rPr>
      <t>シート</t>
    </r>
    <rPh sb="3" eb="5">
      <t>カクニン</t>
    </rPh>
    <phoneticPr fontId="11"/>
  </si>
  <si>
    <t>※　”確認”シートには、「大会一部負担金」、「参加団体数および選手数」の２つの項目があります。</t>
    <rPh sb="3" eb="5">
      <t>カクニン</t>
    </rPh>
    <rPh sb="13" eb="15">
      <t>タイカイ</t>
    </rPh>
    <rPh sb="15" eb="17">
      <t>イチブ</t>
    </rPh>
    <rPh sb="17" eb="20">
      <t>フタンキン</t>
    </rPh>
    <rPh sb="23" eb="25">
      <t>サンカ</t>
    </rPh>
    <rPh sb="25" eb="28">
      <t>ダンタイスウ</t>
    </rPh>
    <rPh sb="31" eb="34">
      <t>センシュスウ</t>
    </rPh>
    <rPh sb="39" eb="41">
      <t>コウモク</t>
    </rPh>
    <phoneticPr fontId="11"/>
  </si>
  <si>
    <t>※　エラーメッセージが表示された場合、表示内容の確認をお願いします。</t>
    <rPh sb="11" eb="13">
      <t>ヒョウジ</t>
    </rPh>
    <rPh sb="16" eb="18">
      <t>バアイ</t>
    </rPh>
    <rPh sb="19" eb="21">
      <t>ヒョウジ</t>
    </rPh>
    <rPh sb="21" eb="23">
      <t>ナイヨウ</t>
    </rPh>
    <rPh sb="24" eb="26">
      <t>カクニン</t>
    </rPh>
    <rPh sb="28" eb="29">
      <t>ネガ</t>
    </rPh>
    <phoneticPr fontId="11"/>
  </si>
  <si>
    <r>
      <t>③　</t>
    </r>
    <r>
      <rPr>
        <b/>
        <sz val="11"/>
        <rFont val="ＭＳ Ｐゴシック"/>
        <family val="3"/>
        <charset val="128"/>
      </rPr>
      <t>「ＤＡＴＡ」</t>
    </r>
    <r>
      <rPr>
        <sz val="11"/>
        <rFont val="ＭＳ Ｐゴシック"/>
        <family val="3"/>
        <charset val="128"/>
      </rPr>
      <t>シート</t>
    </r>
    <phoneticPr fontId="2"/>
  </si>
  <si>
    <t>３　参加申込書印刷・提出</t>
    <rPh sb="2" eb="6">
      <t>サンカモウシコミ</t>
    </rPh>
    <rPh sb="6" eb="7">
      <t>ショ</t>
    </rPh>
    <rPh sb="7" eb="9">
      <t>インサツ</t>
    </rPh>
    <rPh sb="10" eb="12">
      <t>テイシュツ</t>
    </rPh>
    <phoneticPr fontId="2"/>
  </si>
  <si>
    <t>・男女別に分かれています。</t>
    <rPh sb="1" eb="4">
      <t>ダンジョベツ</t>
    </rPh>
    <rPh sb="5" eb="6">
      <t>ワ</t>
    </rPh>
    <phoneticPr fontId="2"/>
  </si>
  <si>
    <t>・印刷した内容が正しいか。再度、確認をしてください。</t>
    <rPh sb="1" eb="3">
      <t>インサツ</t>
    </rPh>
    <rPh sb="5" eb="7">
      <t>ナイヨウ</t>
    </rPh>
    <rPh sb="8" eb="9">
      <t>タダ</t>
    </rPh>
    <rPh sb="13" eb="15">
      <t>サイド</t>
    </rPh>
    <rPh sb="16" eb="18">
      <t>カクニン</t>
    </rPh>
    <phoneticPr fontId="2"/>
  </si>
  <si>
    <r>
      <t>・内容に間違いななければ”</t>
    </r>
    <r>
      <rPr>
        <b/>
        <sz val="11"/>
        <color indexed="10"/>
        <rFont val="ＭＳ Ｐゴシック"/>
        <family val="3"/>
        <charset val="128"/>
      </rPr>
      <t>職印</t>
    </r>
    <r>
      <rPr>
        <sz val="11"/>
        <rFont val="ＭＳ Ｐゴシック"/>
        <family val="3"/>
        <charset val="128"/>
      </rPr>
      <t>”を押して、所定の場所に提出をしてください。</t>
    </r>
    <rPh sb="1" eb="3">
      <t>ナイヨウ</t>
    </rPh>
    <rPh sb="4" eb="6">
      <t>マチガ</t>
    </rPh>
    <rPh sb="13" eb="15">
      <t>ショクイン</t>
    </rPh>
    <rPh sb="17" eb="18">
      <t>オ</t>
    </rPh>
    <rPh sb="21" eb="23">
      <t>ショテイ</t>
    </rPh>
    <rPh sb="24" eb="26">
      <t>バショ</t>
    </rPh>
    <rPh sb="27" eb="29">
      <t>テイシュツ</t>
    </rPh>
    <phoneticPr fontId="2"/>
  </si>
  <si>
    <t>４　データ送信</t>
    <rPh sb="5" eb="7">
      <t>ソウシン</t>
    </rPh>
    <phoneticPr fontId="2"/>
  </si>
  <si>
    <r>
      <t>・保存したデータは、次の点を注意して</t>
    </r>
    <r>
      <rPr>
        <b/>
        <sz val="11"/>
        <color indexed="10"/>
        <rFont val="ＭＳ Ｐゴシック"/>
        <family val="3"/>
        <charset val="128"/>
      </rPr>
      <t>添付ファイル</t>
    </r>
    <r>
      <rPr>
        <sz val="11"/>
        <rFont val="ＭＳ Ｐゴシック"/>
        <family val="3"/>
        <charset val="128"/>
      </rPr>
      <t>で提出をしてください。</t>
    </r>
    <rPh sb="1" eb="3">
      <t>ホゾン</t>
    </rPh>
    <rPh sb="10" eb="11">
      <t>ツギ</t>
    </rPh>
    <rPh sb="12" eb="13">
      <t>テン</t>
    </rPh>
    <rPh sb="14" eb="16">
      <t>チュウイ</t>
    </rPh>
    <rPh sb="18" eb="20">
      <t>テンプ</t>
    </rPh>
    <rPh sb="25" eb="27">
      <t>テイシュツ</t>
    </rPh>
    <phoneticPr fontId="2"/>
  </si>
  <si>
    <t>例　石井中の場合</t>
    <rPh sb="0" eb="1">
      <t>レイ</t>
    </rPh>
    <rPh sb="2" eb="4">
      <t>イシイ</t>
    </rPh>
    <rPh sb="4" eb="5">
      <t>チュウ</t>
    </rPh>
    <rPh sb="6" eb="8">
      <t>バアイ</t>
    </rPh>
    <phoneticPr fontId="2"/>
  </si>
  <si>
    <r>
      <t>※　返信メールがない場合は、受付が完了していない場合があります。</t>
    </r>
    <r>
      <rPr>
        <b/>
        <sz val="14"/>
        <color indexed="10"/>
        <rFont val="ＭＳ Ｐゴシック"/>
        <family val="3"/>
        <charset val="128"/>
      </rPr>
      <t>返信メールを確認</t>
    </r>
    <r>
      <rPr>
        <sz val="10"/>
        <rFont val="ＭＳ Ｐゴシック"/>
        <family val="3"/>
        <charset val="128"/>
      </rPr>
      <t>してください。</t>
    </r>
    <rPh sb="32" eb="34">
      <t>ヘンシン</t>
    </rPh>
    <rPh sb="38" eb="40">
      <t>カクニン</t>
    </rPh>
    <phoneticPr fontId="11"/>
  </si>
  <si>
    <t>５　受付完了</t>
    <rPh sb="2" eb="4">
      <t>ウケツケ</t>
    </rPh>
    <rPh sb="4" eb="6">
      <t>カンリョウ</t>
    </rPh>
    <phoneticPr fontId="2"/>
  </si>
  <si>
    <t>・3と４の両方の作業が完了することにより、大会申込が完了します。</t>
    <rPh sb="5" eb="7">
      <t>リョウホウ</t>
    </rPh>
    <rPh sb="8" eb="10">
      <t>サギョウ</t>
    </rPh>
    <rPh sb="11" eb="13">
      <t>カンリョウ</t>
    </rPh>
    <rPh sb="21" eb="23">
      <t>タイカイ</t>
    </rPh>
    <rPh sb="23" eb="25">
      <t>モウシコミ</t>
    </rPh>
    <rPh sb="26" eb="28">
      <t>カンリョウ</t>
    </rPh>
    <phoneticPr fontId="2"/>
  </si>
  <si>
    <t>　　お疲れ様でした。！！</t>
    <rPh sb="3" eb="4">
      <t>ツカ</t>
    </rPh>
    <rPh sb="5" eb="6">
      <t>サマ</t>
    </rPh>
    <phoneticPr fontId="2"/>
  </si>
  <si>
    <t>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t>
    <phoneticPr fontId="3"/>
  </si>
  <si>
    <t xml:space="preserve">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 　 </t>
    <phoneticPr fontId="3"/>
  </si>
  <si>
    <t>②　大会参加申込データは、必ず添付ファイルで送付してください。C４th又は備西のメールアドレスにお願いします。</t>
    <rPh sb="2" eb="4">
      <t>タイカイ</t>
    </rPh>
    <rPh sb="4" eb="6">
      <t>サンカ</t>
    </rPh>
    <rPh sb="6" eb="7">
      <t>モウ</t>
    </rPh>
    <rPh sb="7" eb="8">
      <t>コ</t>
    </rPh>
    <rPh sb="13" eb="14">
      <t>カナラ</t>
    </rPh>
    <rPh sb="15" eb="17">
      <t>テンプ</t>
    </rPh>
    <rPh sb="22" eb="24">
      <t>ソウフ</t>
    </rPh>
    <rPh sb="35" eb="36">
      <t>マタ</t>
    </rPh>
    <rPh sb="37" eb="39">
      <t>ビニシ</t>
    </rPh>
    <rPh sb="49" eb="50">
      <t>ネガ</t>
    </rPh>
    <phoneticPr fontId="11"/>
  </si>
  <si>
    <t>中学校</t>
    <rPh sb="0" eb="3">
      <t>チュウガッコウ</t>
    </rPh>
    <phoneticPr fontId="1"/>
  </si>
  <si>
    <t>団体</t>
  </si>
  <si>
    <t>①件名に、「竜操中備前西地区秋季大会参加申込」についてと入力してください。</t>
    <rPh sb="1" eb="3">
      <t>ケンメイ</t>
    </rPh>
    <rPh sb="6" eb="8">
      <t>リュウソウ</t>
    </rPh>
    <rPh sb="8" eb="9">
      <t>チュウ</t>
    </rPh>
    <rPh sb="9" eb="11">
      <t>ビゼン</t>
    </rPh>
    <rPh sb="11" eb="14">
      <t>ニシチク</t>
    </rPh>
    <rPh sb="14" eb="16">
      <t>シュウキ</t>
    </rPh>
    <rPh sb="16" eb="18">
      <t>タイカイ</t>
    </rPh>
    <rPh sb="18" eb="20">
      <t>サンカ</t>
    </rPh>
    <rPh sb="20" eb="21">
      <t>モウ</t>
    </rPh>
    <rPh sb="21" eb="22">
      <t>コ</t>
    </rPh>
    <rPh sb="28" eb="30">
      <t>ニュウリョク</t>
    </rPh>
    <phoneticPr fontId="2"/>
  </si>
  <si>
    <t>　　R3備前西地区秋季大会参加申込書　→　竜操中_R3備前西地区秋季参加申込書</t>
    <rPh sb="4" eb="6">
      <t>ビゼン</t>
    </rPh>
    <rPh sb="6" eb="7">
      <t>ニシ</t>
    </rPh>
    <rPh sb="7" eb="9">
      <t>チク</t>
    </rPh>
    <rPh sb="9" eb="11">
      <t>シュウキ</t>
    </rPh>
    <rPh sb="11" eb="13">
      <t>タイカイ</t>
    </rPh>
    <rPh sb="13" eb="15">
      <t>サンカ</t>
    </rPh>
    <rPh sb="15" eb="18">
      <t>モウシコミショ</t>
    </rPh>
    <rPh sb="21" eb="23">
      <t>リュウソウ</t>
    </rPh>
    <rPh sb="23" eb="24">
      <t>チュウ</t>
    </rPh>
    <rPh sb="27" eb="29">
      <t>ビゼン</t>
    </rPh>
    <rPh sb="29" eb="30">
      <t>ニシ</t>
    </rPh>
    <rPh sb="30" eb="32">
      <t>チク</t>
    </rPh>
    <rPh sb="32" eb="34">
      <t>シュウキ</t>
    </rPh>
    <rPh sb="34" eb="36">
      <t>サンカ</t>
    </rPh>
    <rPh sb="36" eb="39">
      <t>モウシコミショ</t>
    </rPh>
    <phoneticPr fontId="11"/>
  </si>
  <si>
    <t>岡山県中学校体育連盟バドミントン部会長　様</t>
    <rPh sb="0" eb="3">
      <t>オカヤマケン</t>
    </rPh>
    <rPh sb="3" eb="10">
      <t>チュウガッコウタイイクレンメイ</t>
    </rPh>
    <rPh sb="16" eb="17">
      <t>ブ</t>
    </rPh>
    <rPh sb="17" eb="19">
      <t>カイチョウ</t>
    </rPh>
    <phoneticPr fontId="3"/>
  </si>
  <si>
    <t>岡山県中学校体育連盟バドミントン部会長　様</t>
    <rPh sb="0" eb="1">
      <t>オカ</t>
    </rPh>
    <rPh sb="1" eb="2">
      <t>ヤマ</t>
    </rPh>
    <rPh sb="2" eb="3">
      <t>ケン</t>
    </rPh>
    <rPh sb="3" eb="10">
      <t>チュウガッコウタイイクレンメイ</t>
    </rPh>
    <rPh sb="17" eb="19">
      <t>カイチョウ</t>
    </rPh>
    <phoneticPr fontId="11"/>
  </si>
  <si>
    <t>令和４年度　第60回岡山県中学校総合体育大会(バドミントン競技)兼
　　　　　　　　第55回岡山県中学校バドミントン選手権大会　参加申込入力</t>
    <rPh sb="0" eb="2">
      <t>レイワ</t>
    </rPh>
    <rPh sb="3" eb="5">
      <t>ネンド</t>
    </rPh>
    <rPh sb="5" eb="6">
      <t>ネンド</t>
    </rPh>
    <rPh sb="6" eb="7">
      <t>ダイ</t>
    </rPh>
    <rPh sb="9" eb="10">
      <t>カイ</t>
    </rPh>
    <rPh sb="10" eb="13">
      <t>オカヤマケン</t>
    </rPh>
    <rPh sb="13" eb="16">
      <t>チュウガッコウ</t>
    </rPh>
    <rPh sb="16" eb="22">
      <t>ソウゴウタイイクタイカイ</t>
    </rPh>
    <rPh sb="29" eb="31">
      <t>キョウギ</t>
    </rPh>
    <rPh sb="32" eb="33">
      <t>ケン</t>
    </rPh>
    <rPh sb="42" eb="43">
      <t>ダイ</t>
    </rPh>
    <rPh sb="45" eb="46">
      <t>カイ</t>
    </rPh>
    <rPh sb="46" eb="49">
      <t>オカヤマケン</t>
    </rPh>
    <rPh sb="49" eb="52">
      <t>チュウガッコウ</t>
    </rPh>
    <rPh sb="58" eb="61">
      <t>センシュケン</t>
    </rPh>
    <rPh sb="61" eb="63">
      <t>タイカイ</t>
    </rPh>
    <rPh sb="64" eb="66">
      <t>サンカ</t>
    </rPh>
    <rPh sb="66" eb="68">
      <t>モウシコミ</t>
    </rPh>
    <rPh sb="68" eb="70">
      <t>ニュウリョク</t>
    </rPh>
    <phoneticPr fontId="3"/>
  </si>
  <si>
    <t>令和４年度　第60回岡山県中学校総合体育大会(バドミントン競技)兼
  第55回岡山県中学校バドミントン選手権大会</t>
    <rPh sb="0" eb="2">
      <t>レイワ</t>
    </rPh>
    <rPh sb="3" eb="5">
      <t>ネンド</t>
    </rPh>
    <rPh sb="5" eb="6">
      <t>ネンド</t>
    </rPh>
    <rPh sb="6" eb="7">
      <t>ダイ</t>
    </rPh>
    <rPh sb="9" eb="10">
      <t>カイ</t>
    </rPh>
    <rPh sb="10" eb="12">
      <t>オカヤマ</t>
    </rPh>
    <rPh sb="12" eb="13">
      <t>ケン</t>
    </rPh>
    <rPh sb="13" eb="16">
      <t>チュウガッコウ</t>
    </rPh>
    <rPh sb="16" eb="18">
      <t>ソウゴウ</t>
    </rPh>
    <rPh sb="18" eb="20">
      <t>タイイク</t>
    </rPh>
    <rPh sb="20" eb="22">
      <t>タイカイ</t>
    </rPh>
    <rPh sb="29" eb="31">
      <t>キョウギ</t>
    </rPh>
    <rPh sb="32" eb="33">
      <t>ケン</t>
    </rPh>
    <rPh sb="36" eb="37">
      <t>ダイ</t>
    </rPh>
    <rPh sb="39" eb="40">
      <t>カイ</t>
    </rPh>
    <rPh sb="40" eb="43">
      <t>オカヤマケン</t>
    </rPh>
    <rPh sb="43" eb="46">
      <t>チュウガッコウ</t>
    </rPh>
    <rPh sb="52" eb="57">
      <t>センシュケンタイカイ</t>
    </rPh>
    <phoneticPr fontId="3"/>
  </si>
  <si>
    <t>マネージャー</t>
    <phoneticPr fontId="11"/>
  </si>
  <si>
    <t>選手</t>
    <rPh sb="0" eb="2">
      <t>センシュ</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</si>
</sst>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Red]&quot;¥&quot;#,##0"/>
    <numFmt numFmtId="186" formatCode="[$-F800]dddd\,\ mmmm\ dd\,\ yyyy"/>
  </numFmts>
  <fonts count="55">
    <font>
      <sz val="10.9"/>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z val="9.9"/>
      <name val="ＭＳ ゴシック"/>
      <family val="3"/>
      <charset val="128"/>
    </font>
    <font>
      <sz val="10.9"/>
      <name val="ＭＳ ゴシック"/>
      <family val="3"/>
      <charset val="128"/>
    </font>
    <font>
      <sz val="13.85"/>
      <name val="ＭＳ ゴシック"/>
      <family val="3"/>
      <charset val="128"/>
    </font>
    <font>
      <sz val="13.9"/>
      <name val="ＭＳ ゴシック"/>
      <family val="3"/>
      <charset val="128"/>
    </font>
    <font>
      <sz val="18"/>
      <name val="ＭＳ ゴシック"/>
      <family val="3"/>
      <charset val="128"/>
    </font>
    <font>
      <sz val="11.9"/>
      <name val="ＭＳ ゴシック"/>
      <family val="3"/>
      <charset val="128"/>
    </font>
    <font>
      <sz val="6"/>
      <name val="ＭＳ Ｐゴシック"/>
      <family val="3"/>
      <charset val="128"/>
    </font>
    <font>
      <sz val="10"/>
      <color indexed="10"/>
      <name val="ＭＳ Ｐゴシック"/>
      <family val="3"/>
      <charset val="128"/>
    </font>
    <font>
      <b/>
      <sz val="12"/>
      <name val="ＭＳ Ｐゴシック"/>
      <family val="3"/>
      <charset val="128"/>
    </font>
    <font>
      <b/>
      <sz val="11"/>
      <name val="ＭＳ Ｐゴシック"/>
      <family val="3"/>
      <charset val="128"/>
    </font>
    <font>
      <sz val="18"/>
      <name val="ＭＳ Ｐゴシック"/>
      <family val="3"/>
      <charset val="128"/>
    </font>
    <font>
      <sz val="10"/>
      <name val="ＭＳ ゴシック"/>
      <family val="3"/>
      <charset val="128"/>
    </font>
    <font>
      <sz val="12"/>
      <name val="ＭＳ ゴシック"/>
      <family val="3"/>
      <charset val="128"/>
    </font>
    <font>
      <sz val="14"/>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6"/>
      <name val="ＭＳ ゴシック"/>
      <family val="3"/>
      <charset val="128"/>
    </font>
    <font>
      <sz val="9"/>
      <name val="ＭＳ Ｐゴシック"/>
      <family val="3"/>
      <charset val="128"/>
    </font>
    <font>
      <b/>
      <sz val="8"/>
      <color indexed="81"/>
      <name val="ＭＳ Ｐゴシック"/>
      <family val="3"/>
      <charset val="128"/>
    </font>
    <font>
      <b/>
      <sz val="9"/>
      <color indexed="81"/>
      <name val="ＭＳ Ｐゴシック"/>
      <family val="3"/>
      <charset val="128"/>
    </font>
    <font>
      <sz val="9"/>
      <color indexed="81"/>
      <name val="ＭＳ Ｐゴシック"/>
      <family val="3"/>
      <charset val="128"/>
    </font>
    <font>
      <sz val="12"/>
      <name val="Arial Unicode MS"/>
      <family val="3"/>
      <charset val="128"/>
    </font>
    <font>
      <sz val="10.9"/>
      <name val="ＭＳ Ｐゴシック"/>
      <family val="3"/>
      <charset val="128"/>
    </font>
    <font>
      <sz val="20"/>
      <name val="ＭＳ Ｐゴシック"/>
      <family val="3"/>
      <charset val="128"/>
    </font>
    <font>
      <sz val="8"/>
      <name val="ＭＳ Ｐゴシック"/>
      <family val="3"/>
      <charset val="128"/>
    </font>
    <font>
      <sz val="12"/>
      <name val="ＭＳ Ｐゴシック"/>
      <family val="3"/>
      <charset val="128"/>
    </font>
    <font>
      <sz val="11"/>
      <color indexed="10"/>
      <name val="ＭＳ Ｐゴシック"/>
      <family val="3"/>
      <charset val="128"/>
    </font>
    <font>
      <sz val="24"/>
      <name val="ＭＳ Ｐゴシック"/>
      <family val="3"/>
      <charset val="128"/>
    </font>
    <font>
      <b/>
      <sz val="11"/>
      <color indexed="10"/>
      <name val="ＭＳ Ｐゴシック"/>
      <family val="3"/>
      <charset val="128"/>
    </font>
    <font>
      <b/>
      <sz val="12"/>
      <color indexed="10"/>
      <name val="ＭＳ Ｐゴシック"/>
      <family val="3"/>
      <charset val="128"/>
    </font>
    <font>
      <b/>
      <sz val="8"/>
      <color indexed="10"/>
      <name val="ＭＳ ゴシック"/>
      <family val="3"/>
      <charset val="128"/>
    </font>
    <font>
      <sz val="8"/>
      <color indexed="10"/>
      <name val="ＭＳ ゴシック"/>
      <family val="3"/>
      <charset val="128"/>
    </font>
    <font>
      <sz val="10"/>
      <color indexed="8"/>
      <name val="ＭＳ ゴシック"/>
      <family val="3"/>
      <charset val="128"/>
    </font>
    <font>
      <sz val="8"/>
      <color indexed="81"/>
      <name val="ＭＳ Ｐゴシック"/>
      <family val="3"/>
      <charset val="128"/>
    </font>
    <font>
      <b/>
      <sz val="10"/>
      <color indexed="10"/>
      <name val="HGSｺﾞｼｯｸE"/>
      <family val="3"/>
      <charset val="128"/>
    </font>
    <font>
      <b/>
      <sz val="8"/>
      <color indexed="10"/>
      <name val="HGSｺﾞｼｯｸE"/>
      <family val="3"/>
      <charset val="128"/>
    </font>
    <font>
      <sz val="10.9"/>
      <name val="ＭＳ ゴシック"/>
      <family val="3"/>
      <charset val="128"/>
    </font>
    <font>
      <sz val="18"/>
      <name val="ＭＳ ゴシック"/>
      <family val="3"/>
      <charset val="128"/>
    </font>
    <font>
      <sz val="13.9"/>
      <name val="ＭＳ ゴシック"/>
      <family val="3"/>
      <charset val="128"/>
    </font>
    <font>
      <sz val="11"/>
      <name val="ＭＳ ゴシック"/>
      <family val="3"/>
      <charset val="128"/>
    </font>
    <font>
      <sz val="10"/>
      <name val="ＭＳ ゴシック"/>
      <family val="3"/>
      <charset val="128"/>
    </font>
    <font>
      <sz val="9.9"/>
      <name val="ＭＳ ゴシック"/>
      <family val="3"/>
      <charset val="128"/>
    </font>
    <font>
      <sz val="11.9"/>
      <name val="ＭＳ ゴシック"/>
      <family val="3"/>
      <charset val="128"/>
    </font>
    <font>
      <sz val="12"/>
      <name val="ＭＳ ゴシック"/>
      <family val="3"/>
      <charset val="128"/>
    </font>
    <font>
      <b/>
      <sz val="9"/>
      <color indexed="81"/>
      <name val="MS P ゴシック"/>
      <family val="3"/>
      <charset val="128"/>
    </font>
    <font>
      <b/>
      <sz val="12"/>
      <color indexed="81"/>
      <name val="MS P ゴシック"/>
      <family val="3"/>
      <charset val="128"/>
    </font>
    <font>
      <b/>
      <sz val="14"/>
      <color indexed="10"/>
      <name val="ＭＳ Ｐゴシック"/>
      <family val="3"/>
      <charset val="128"/>
    </font>
    <font>
      <sz val="11"/>
      <color theme="1"/>
      <name val="ＭＳ Ｐゴシック"/>
      <family val="3"/>
      <charset val="128"/>
      <scheme val="minor"/>
    </font>
    <font>
      <sz val="11"/>
      <color rgb="FFFF0000"/>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s>
  <borders count="240">
    <border>
      <left/>
      <right/>
      <top/>
      <bottom/>
      <diagonal/>
    </border>
    <border>
      <left style="hair">
        <color indexed="64"/>
      </left>
      <right/>
      <top style="hair">
        <color indexed="64"/>
      </top>
      <bottom/>
      <diagonal/>
    </border>
    <border>
      <left style="hair">
        <color indexed="64"/>
      </left>
      <right/>
      <top/>
      <bottom/>
      <diagonal/>
    </border>
    <border>
      <left style="thin">
        <color indexed="8"/>
      </left>
      <right/>
      <top/>
      <bottom/>
      <diagonal/>
    </border>
    <border>
      <left style="thin">
        <color indexed="8"/>
      </left>
      <right/>
      <top/>
      <bottom style="medium">
        <color indexed="8"/>
      </bottom>
      <diagonal/>
    </border>
    <border>
      <left style="medium">
        <color indexed="8"/>
      </left>
      <right/>
      <top/>
      <bottom/>
      <diagonal/>
    </border>
    <border>
      <left style="hair">
        <color indexed="8"/>
      </left>
      <right/>
      <top style="hair">
        <color indexed="8"/>
      </top>
      <bottom/>
      <diagonal/>
    </border>
    <border>
      <left/>
      <right/>
      <top style="hair">
        <color indexed="8"/>
      </top>
      <bottom/>
      <diagonal/>
    </border>
    <border>
      <left style="hair">
        <color indexed="8"/>
      </left>
      <right/>
      <top/>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diagonal/>
    </border>
    <border>
      <left style="thin">
        <color indexed="8"/>
      </left>
      <right/>
      <top style="thin">
        <color indexed="8"/>
      </top>
      <bottom/>
      <diagonal/>
    </border>
    <border>
      <left style="medium">
        <color indexed="8"/>
      </left>
      <right style="medium">
        <color indexed="8"/>
      </right>
      <top style="thin">
        <color indexed="8"/>
      </top>
      <bottom/>
      <diagonal/>
    </border>
    <border>
      <left style="medium">
        <color indexed="8"/>
      </left>
      <right style="medium">
        <color indexed="8"/>
      </right>
      <top/>
      <bottom style="medium">
        <color indexed="8"/>
      </bottom>
      <diagonal/>
    </border>
    <border>
      <left/>
      <right/>
      <top style="medium">
        <color indexed="8"/>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8"/>
      </top>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style="thin">
        <color indexed="8"/>
      </right>
      <top style="thin">
        <color indexed="8"/>
      </top>
      <bottom/>
      <diagonal/>
    </border>
    <border>
      <left/>
      <right/>
      <top style="hair">
        <color indexed="8"/>
      </top>
      <bottom style="thick">
        <color indexed="8"/>
      </bottom>
      <diagonal/>
    </border>
    <border>
      <left/>
      <right style="thin">
        <color indexed="8"/>
      </right>
      <top style="hair">
        <color indexed="8"/>
      </top>
      <bottom style="thick">
        <color indexed="8"/>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8"/>
      </left>
      <right/>
      <top style="hair">
        <color indexed="8"/>
      </top>
      <bottom/>
      <diagonal/>
    </border>
    <border>
      <left style="thin">
        <color indexed="8"/>
      </left>
      <right/>
      <top style="hair">
        <color indexed="8"/>
      </top>
      <bottom style="thick">
        <color indexed="8"/>
      </bottom>
      <diagonal/>
    </border>
    <border>
      <left/>
      <right/>
      <top style="medium">
        <color indexed="8"/>
      </top>
      <bottom style="thin">
        <color indexed="8"/>
      </bottom>
      <diagonal/>
    </border>
    <border>
      <left/>
      <right style="thick">
        <color indexed="8"/>
      </right>
      <top style="medium">
        <color indexed="8"/>
      </top>
      <bottom style="thin">
        <color indexed="8"/>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style="thick">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top/>
      <bottom style="thin">
        <color indexed="64"/>
      </bottom>
      <diagonal/>
    </border>
    <border>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8"/>
      </top>
      <bottom style="thin">
        <color indexed="8"/>
      </bottom>
      <diagonal/>
    </border>
    <border>
      <left/>
      <right style="thin">
        <color indexed="8"/>
      </right>
      <top style="medium">
        <color indexed="8"/>
      </top>
      <bottom/>
      <diagonal/>
    </border>
    <border>
      <left/>
      <right style="thin">
        <color indexed="8"/>
      </right>
      <top style="medium">
        <color indexed="8"/>
      </top>
      <bottom style="thin">
        <color indexed="64"/>
      </bottom>
      <diagonal/>
    </border>
    <border>
      <left style="thick">
        <color indexed="8"/>
      </left>
      <right style="thin">
        <color indexed="8"/>
      </right>
      <top style="medium">
        <color indexed="8"/>
      </top>
      <bottom/>
      <diagonal/>
    </border>
    <border>
      <left style="thick">
        <color indexed="8"/>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style="medium">
        <color indexed="8"/>
      </top>
      <bottom/>
      <diagonal/>
    </border>
    <border>
      <left style="thin">
        <color indexed="8"/>
      </left>
      <right style="thick">
        <color indexed="8"/>
      </right>
      <top style="medium">
        <color indexed="8"/>
      </top>
      <bottom/>
      <diagonal/>
    </border>
    <border>
      <left style="thin">
        <color indexed="8"/>
      </left>
      <right style="thick">
        <color indexed="8"/>
      </right>
      <top style="hair">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medium">
        <color indexed="8"/>
      </left>
      <right style="thick">
        <color indexed="8"/>
      </right>
      <top style="medium">
        <color indexed="8"/>
      </top>
      <bottom/>
      <diagonal/>
    </border>
    <border>
      <left style="medium">
        <color indexed="8"/>
      </left>
      <right style="thick">
        <color indexed="8"/>
      </right>
      <top/>
      <bottom/>
      <diagonal/>
    </border>
    <border>
      <left style="thick">
        <color indexed="8"/>
      </left>
      <right/>
      <top style="thin">
        <color indexed="8"/>
      </top>
      <bottom style="medium">
        <color indexed="8"/>
      </bottom>
      <diagonal/>
    </border>
    <border>
      <left style="thin">
        <color indexed="8"/>
      </left>
      <right/>
      <top style="hair">
        <color indexed="8"/>
      </top>
      <bottom style="medium">
        <color indexed="8"/>
      </bottom>
      <diagonal/>
    </border>
    <border>
      <left/>
      <right/>
      <top style="hair">
        <color indexed="8"/>
      </top>
      <bottom style="medium">
        <color indexed="8"/>
      </bottom>
      <diagonal/>
    </border>
    <border>
      <left/>
      <right style="thick">
        <color indexed="8"/>
      </right>
      <top style="hair">
        <color indexed="8"/>
      </top>
      <bottom style="medium">
        <color indexed="8"/>
      </bottom>
      <diagonal/>
    </border>
    <border>
      <left style="medium">
        <color indexed="8"/>
      </left>
      <right/>
      <top/>
      <bottom style="thin">
        <color indexed="8"/>
      </bottom>
      <diagonal/>
    </border>
    <border>
      <left style="thick">
        <color indexed="8"/>
      </left>
      <right/>
      <top style="thin">
        <color indexed="8"/>
      </top>
      <bottom/>
      <diagonal/>
    </border>
    <border>
      <left style="thick">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ck">
        <color indexed="8"/>
      </right>
      <top style="thin">
        <color indexed="8"/>
      </top>
      <bottom/>
      <diagonal/>
    </border>
    <border>
      <left style="thin">
        <color indexed="8"/>
      </left>
      <right style="thick">
        <color indexed="8"/>
      </right>
      <top/>
      <bottom style="thin">
        <color indexed="8"/>
      </bottom>
      <diagonal/>
    </border>
    <border>
      <left style="thick">
        <color indexed="8"/>
      </left>
      <right/>
      <top/>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medium">
        <color indexed="8"/>
      </left>
      <right/>
      <top/>
      <bottom style="medium">
        <color indexed="8"/>
      </bottom>
      <diagonal/>
    </border>
    <border>
      <left/>
      <right/>
      <top/>
      <bottom style="thick">
        <color indexed="8"/>
      </bottom>
      <diagonal/>
    </border>
    <border>
      <left style="thick">
        <color indexed="8"/>
      </left>
      <right/>
      <top/>
      <bottom style="thick">
        <color indexed="8"/>
      </bottom>
      <diagonal/>
    </border>
    <border>
      <left style="thick">
        <color indexed="8"/>
      </left>
      <right/>
      <top style="medium">
        <color indexed="8"/>
      </top>
      <bottom/>
      <diagonal/>
    </border>
    <border>
      <left style="thin">
        <color indexed="8"/>
      </left>
      <right/>
      <top style="medium">
        <color indexed="8"/>
      </top>
      <bottom style="thin">
        <color indexed="8"/>
      </bottom>
      <diagonal/>
    </border>
    <border>
      <left/>
      <right style="thick">
        <color indexed="8"/>
      </right>
      <top style="thick">
        <color indexed="8"/>
      </top>
      <bottom/>
      <diagonal/>
    </border>
    <border>
      <left/>
      <right style="thick">
        <color indexed="8"/>
      </right>
      <top/>
      <bottom/>
      <diagonal/>
    </border>
    <border>
      <left/>
      <right style="thick">
        <color indexed="8"/>
      </right>
      <top/>
      <bottom style="medium">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medium">
        <color indexed="8"/>
      </right>
      <top style="thick">
        <color indexed="8"/>
      </top>
      <bottom style="thin">
        <color indexed="8"/>
      </bottom>
      <diagonal/>
    </border>
    <border>
      <left/>
      <right/>
      <top style="hair">
        <color indexed="64"/>
      </top>
      <bottom/>
      <diagonal/>
    </border>
    <border>
      <left style="thin">
        <color indexed="8"/>
      </left>
      <right style="medium">
        <color indexed="8"/>
      </right>
      <top/>
      <bottom style="medium">
        <color indexed="8"/>
      </bottom>
      <diagonal/>
    </border>
    <border>
      <left style="medium">
        <color indexed="8"/>
      </left>
      <right style="thick">
        <color indexed="8"/>
      </right>
      <top style="thin">
        <color indexed="8"/>
      </top>
      <bottom/>
      <diagonal/>
    </border>
    <border>
      <left style="medium">
        <color indexed="8"/>
      </left>
      <right style="thick">
        <color indexed="8"/>
      </right>
      <top/>
      <bottom style="thin">
        <color indexed="8"/>
      </bottom>
      <diagonal/>
    </border>
    <border>
      <left style="thin">
        <color indexed="8"/>
      </left>
      <right style="thin">
        <color indexed="8"/>
      </right>
      <top/>
      <bottom style="medium">
        <color indexed="8"/>
      </bottom>
      <diagonal/>
    </border>
    <border>
      <left style="thick">
        <color indexed="8"/>
      </left>
      <right/>
      <top style="medium">
        <color indexed="8"/>
      </top>
      <bottom style="thin">
        <color indexed="8"/>
      </bottom>
      <diagonal/>
    </border>
    <border>
      <left/>
      <right style="medium">
        <color indexed="8"/>
      </right>
      <top style="medium">
        <color indexed="8"/>
      </top>
      <bottom style="thin">
        <color indexed="8"/>
      </bottom>
      <diagonal/>
    </border>
    <border>
      <left style="thick">
        <color indexed="8"/>
      </left>
      <right/>
      <top/>
      <bottom style="medium">
        <color indexed="8"/>
      </bottom>
      <diagonal/>
    </border>
    <border>
      <left style="medium">
        <color indexed="8"/>
      </left>
      <right/>
      <top style="medium">
        <color indexed="8"/>
      </top>
      <bottom/>
      <diagonal/>
    </border>
    <border>
      <left/>
      <right style="thin">
        <color indexed="8"/>
      </right>
      <top/>
      <bottom/>
      <diagonal/>
    </border>
    <border>
      <left/>
      <right/>
      <top/>
      <bottom style="medium">
        <color indexed="8"/>
      </bottom>
      <diagonal/>
    </border>
    <border>
      <left/>
      <right style="thin">
        <color indexed="8"/>
      </right>
      <top/>
      <bottom style="medium">
        <color indexed="8"/>
      </bottom>
      <diagonal/>
    </border>
    <border>
      <left style="thick">
        <color indexed="8"/>
      </left>
      <right/>
      <top style="thick">
        <color indexed="8"/>
      </top>
      <bottom/>
      <diagonal/>
    </border>
    <border>
      <left/>
      <right/>
      <top style="thick">
        <color indexed="8"/>
      </top>
      <bottom/>
      <diagonal/>
    </border>
    <border>
      <left style="thin">
        <color indexed="8"/>
      </left>
      <right/>
      <top style="thick">
        <color indexed="8"/>
      </top>
      <bottom/>
      <diagonal/>
    </border>
    <border>
      <left style="medium">
        <color indexed="8"/>
      </left>
      <right style="thick">
        <color indexed="8"/>
      </right>
      <top/>
      <bottom style="thick">
        <color indexed="8"/>
      </bottom>
      <diagonal/>
    </border>
    <border>
      <left/>
      <right style="thin">
        <color indexed="8"/>
      </right>
      <top/>
      <bottom style="thick">
        <color indexed="8"/>
      </bottom>
      <diagonal/>
    </border>
    <border>
      <left style="thin">
        <color indexed="8"/>
      </left>
      <right style="thick">
        <color indexed="8"/>
      </right>
      <top/>
      <bottom style="thick">
        <color indexed="8"/>
      </bottom>
      <diagonal/>
    </border>
    <border>
      <left style="thin">
        <color indexed="8"/>
      </left>
      <right style="thin">
        <color indexed="8"/>
      </right>
      <top/>
      <bottom style="thick">
        <color indexed="8"/>
      </bottom>
      <diagonal/>
    </border>
    <border>
      <left style="thin">
        <color indexed="8"/>
      </left>
      <right style="medium">
        <color indexed="8"/>
      </right>
      <top/>
      <bottom style="thick">
        <color indexed="8"/>
      </bottom>
      <diagonal/>
    </border>
    <border>
      <left style="thin">
        <color indexed="8"/>
      </left>
      <right style="thick">
        <color indexed="8"/>
      </right>
      <top/>
      <bottom/>
      <diagonal/>
    </border>
    <border>
      <left style="thin">
        <color indexed="8"/>
      </left>
      <right/>
      <top style="thick">
        <color indexed="8"/>
      </top>
      <bottom style="medium">
        <color indexed="8"/>
      </bottom>
      <diagonal/>
    </border>
    <border>
      <left/>
      <right/>
      <top style="thick">
        <color indexed="8"/>
      </top>
      <bottom style="medium">
        <color indexed="8"/>
      </bottom>
      <diagonal/>
    </border>
    <border>
      <left/>
      <right style="thick">
        <color indexed="8"/>
      </right>
      <top style="thick">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thin">
        <color indexed="8"/>
      </left>
      <right style="thick">
        <color indexed="8"/>
      </right>
      <top/>
      <bottom style="medium">
        <color indexed="8"/>
      </bottom>
      <diagonal/>
    </border>
    <border>
      <left style="thick">
        <color indexed="8"/>
      </left>
      <right style="thin">
        <color indexed="8"/>
      </right>
      <top/>
      <bottom style="medium">
        <color indexed="8"/>
      </bottom>
      <diagonal/>
    </border>
    <border>
      <left/>
      <right style="thick">
        <color indexed="8"/>
      </right>
      <top style="medium">
        <color indexed="8"/>
      </top>
      <bottom/>
      <diagonal/>
    </border>
    <border>
      <left/>
      <right style="medium">
        <color indexed="8"/>
      </right>
      <top/>
      <bottom style="medium">
        <color indexed="8"/>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medium">
        <color indexed="8"/>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medium">
        <color indexed="8"/>
      </left>
      <right/>
      <top style="thick">
        <color indexed="8"/>
      </top>
      <bottom style="medium">
        <color indexed="8"/>
      </bottom>
      <diagonal/>
    </border>
    <border>
      <left style="thin">
        <color indexed="8"/>
      </left>
      <right/>
      <top/>
      <bottom style="medium">
        <color indexed="64"/>
      </bottom>
      <diagonal/>
    </border>
    <border>
      <left/>
      <right style="thick">
        <color indexed="8"/>
      </right>
      <top style="thin">
        <color indexed="8"/>
      </top>
      <bottom style="medium">
        <color indexed="8"/>
      </bottom>
      <diagonal/>
    </border>
    <border>
      <left style="thin">
        <color indexed="8"/>
      </left>
      <right/>
      <top style="medium">
        <color indexed="64"/>
      </top>
      <bottom/>
      <diagonal/>
    </border>
    <border>
      <left style="thin">
        <color indexed="8"/>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diagonal/>
    </border>
    <border>
      <left style="medium">
        <color indexed="64"/>
      </left>
      <right/>
      <top style="thin">
        <color indexed="8"/>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right style="thin">
        <color indexed="8"/>
      </right>
      <top style="thin">
        <color indexed="8"/>
      </top>
      <bottom style="thin">
        <color indexed="8"/>
      </bottom>
      <diagonal/>
    </border>
    <border>
      <left style="thin">
        <color indexed="8"/>
      </left>
      <right/>
      <top style="medium">
        <color indexed="8"/>
      </top>
      <bottom style="thin">
        <color indexed="64"/>
      </bottom>
      <diagonal/>
    </border>
    <border>
      <left/>
      <right style="thin">
        <color indexed="64"/>
      </right>
      <top style="medium">
        <color indexed="8"/>
      </top>
      <bottom style="thin">
        <color indexed="64"/>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style="thin">
        <color indexed="8"/>
      </left>
      <right/>
      <top style="medium">
        <color indexed="8"/>
      </top>
      <bottom style="medium">
        <color indexed="8"/>
      </bottom>
      <diagonal/>
    </border>
    <border>
      <left style="medium">
        <color indexed="8"/>
      </left>
      <right/>
      <top style="medium">
        <color indexed="8"/>
      </top>
      <bottom style="thin">
        <color indexed="64"/>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medium">
        <color indexed="8"/>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8"/>
      </left>
      <right style="thick">
        <color indexed="8"/>
      </right>
      <top style="thick">
        <color indexed="8"/>
      </top>
      <bottom/>
      <diagonal/>
    </border>
    <border>
      <left style="thin">
        <color indexed="8"/>
      </left>
      <right style="thick">
        <color indexed="8"/>
      </right>
      <top style="thick">
        <color indexed="8"/>
      </top>
      <bottom style="thick">
        <color indexed="8"/>
      </bottom>
      <diagonal/>
    </border>
  </borders>
  <cellStyleXfs count="5">
    <xf numFmtId="0" fontId="0" fillId="0" borderId="0"/>
    <xf numFmtId="9" fontId="2" fillId="0" borderId="0" applyFont="0" applyFill="0" applyBorder="0" applyAlignment="0" applyProtection="0"/>
    <xf numFmtId="9" fontId="2" fillId="0" borderId="0" applyFont="0" applyFill="0" applyBorder="0" applyAlignment="0" applyProtection="0"/>
    <xf numFmtId="0" fontId="28" fillId="0" borderId="0"/>
    <xf numFmtId="0" fontId="53" fillId="0" borderId="0">
      <alignment vertical="center"/>
    </xf>
  </cellStyleXfs>
  <cellXfs count="735">
    <xf numFmtId="0" fontId="0" fillId="0" borderId="0" xfId="0"/>
    <xf numFmtId="0" fontId="4" fillId="0" borderId="0" xfId="0" applyFont="1" applyProtection="1"/>
    <xf numFmtId="0" fontId="4" fillId="2" borderId="0" xfId="0" applyFont="1" applyFill="1"/>
    <xf numFmtId="0" fontId="0" fillId="2" borderId="0" xfId="0" applyFill="1"/>
    <xf numFmtId="0" fontId="12" fillId="2" borderId="0" xfId="0" applyFont="1" applyFill="1"/>
    <xf numFmtId="0" fontId="4" fillId="2" borderId="0" xfId="0" applyFont="1" applyFill="1" applyAlignment="1">
      <alignment vertical="center"/>
    </xf>
    <xf numFmtId="0" fontId="6" fillId="0" borderId="0" xfId="0" applyFont="1" applyAlignment="1" applyProtection="1"/>
    <xf numFmtId="0" fontId="6" fillId="3" borderId="0" xfId="0" applyFont="1" applyFill="1" applyAlignment="1" applyProtection="1"/>
    <xf numFmtId="0" fontId="6" fillId="3" borderId="1" xfId="0" applyFont="1" applyFill="1" applyBorder="1" applyAlignment="1" applyProtection="1"/>
    <xf numFmtId="0" fontId="6" fillId="3" borderId="0" xfId="0" applyFont="1" applyFill="1" applyBorder="1" applyAlignment="1" applyProtection="1"/>
    <xf numFmtId="0" fontId="6" fillId="3" borderId="2" xfId="0" applyFont="1" applyFill="1" applyBorder="1" applyAlignment="1" applyProtection="1"/>
    <xf numFmtId="0" fontId="20" fillId="3" borderId="3" xfId="0" applyFont="1" applyFill="1" applyBorder="1" applyAlignment="1" applyProtection="1">
      <alignment horizontal="center" vertical="distributed" textRotation="255"/>
    </xf>
    <xf numFmtId="0" fontId="20" fillId="3" borderId="4" xfId="0" applyFont="1" applyFill="1" applyBorder="1" applyAlignment="1" applyProtection="1">
      <alignment horizontal="center" vertical="distributed" textRotation="255"/>
    </xf>
    <xf numFmtId="0" fontId="6" fillId="0" borderId="0" xfId="0" applyFont="1" applyProtection="1">
      <protection hidden="1"/>
    </xf>
    <xf numFmtId="0" fontId="6" fillId="0" borderId="0" xfId="0" applyFont="1" applyAlignment="1" applyProtection="1">
      <alignment vertical="center"/>
      <protection hidden="1"/>
    </xf>
    <xf numFmtId="0" fontId="6" fillId="0" borderId="5" xfId="0" applyFont="1" applyBorder="1" applyProtection="1">
      <protection hidden="1"/>
    </xf>
    <xf numFmtId="0" fontId="6" fillId="0" borderId="6" xfId="0" applyFont="1" applyBorder="1" applyProtection="1">
      <protection hidden="1"/>
    </xf>
    <xf numFmtId="0" fontId="6" fillId="0" borderId="7" xfId="0" applyFont="1" applyBorder="1" applyProtection="1">
      <protection hidden="1"/>
    </xf>
    <xf numFmtId="0" fontId="6" fillId="0" borderId="8" xfId="0" applyFont="1" applyBorder="1" applyProtection="1">
      <protection hidden="1"/>
    </xf>
    <xf numFmtId="0" fontId="5"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0" xfId="0" applyFont="1" applyBorder="1" applyProtection="1">
      <protection hidden="1"/>
    </xf>
    <xf numFmtId="0" fontId="5" fillId="0" borderId="3"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Protection="1">
      <protection hidden="1"/>
    </xf>
    <xf numFmtId="0" fontId="6" fillId="0" borderId="0" xfId="0" applyFont="1" applyAlignment="1" applyProtection="1">
      <alignment horizontal="left" vertical="top" wrapText="1" indent="1"/>
      <protection hidden="1"/>
    </xf>
    <xf numFmtId="0" fontId="6" fillId="0" borderId="0" xfId="0" applyFont="1" applyAlignment="1" applyProtection="1">
      <alignment horizontal="left" vertical="center"/>
      <protection hidden="1"/>
    </xf>
    <xf numFmtId="0" fontId="4" fillId="0" borderId="0" xfId="0" applyFont="1" applyAlignment="1" applyProtection="1">
      <alignment horizont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19" fillId="3" borderId="22" xfId="0" applyFont="1" applyFill="1" applyBorder="1" applyAlignment="1" applyProtection="1">
      <alignment horizontal="center"/>
    </xf>
    <xf numFmtId="0" fontId="19" fillId="3" borderId="23" xfId="0" applyFont="1" applyFill="1" applyBorder="1" applyAlignment="1" applyProtection="1"/>
    <xf numFmtId="0" fontId="19" fillId="3" borderId="24" xfId="0" applyFont="1" applyFill="1" applyBorder="1" applyAlignment="1" applyProtection="1"/>
    <xf numFmtId="0" fontId="19" fillId="3" borderId="25" xfId="0" applyFont="1" applyFill="1" applyBorder="1" applyAlignment="1" applyProtection="1">
      <alignment horizontal="center"/>
    </xf>
    <xf numFmtId="0" fontId="19" fillId="3" borderId="26" xfId="0" applyFont="1" applyFill="1" applyBorder="1" applyAlignment="1" applyProtection="1"/>
    <xf numFmtId="0" fontId="27" fillId="0" borderId="0" xfId="0" applyFont="1" applyAlignment="1">
      <alignment vertical="center"/>
    </xf>
    <xf numFmtId="0" fontId="4" fillId="0" borderId="26" xfId="0" applyFont="1" applyBorder="1" applyProtection="1"/>
    <xf numFmtId="0" fontId="4" fillId="3" borderId="26" xfId="0" applyFont="1" applyFill="1" applyBorder="1" applyAlignment="1" applyProtection="1">
      <alignment horizontal="center"/>
    </xf>
    <xf numFmtId="0" fontId="4" fillId="0" borderId="26" xfId="0" applyFont="1" applyBorder="1" applyAlignment="1" applyProtection="1">
      <alignment horizontal="center"/>
    </xf>
    <xf numFmtId="0" fontId="4" fillId="3" borderId="26" xfId="0" applyFont="1" applyFill="1" applyBorder="1" applyProtection="1"/>
    <xf numFmtId="0" fontId="4" fillId="0" borderId="0" xfId="0" applyFont="1" applyFill="1" applyBorder="1" applyProtection="1"/>
    <xf numFmtId="0" fontId="4" fillId="0" borderId="0" xfId="0" applyFont="1" applyFill="1" applyBorder="1" applyAlignment="1" applyProtection="1">
      <alignment horizontal="center"/>
    </xf>
    <xf numFmtId="0" fontId="4" fillId="0" borderId="0" xfId="0" applyFont="1" applyFill="1" applyProtection="1"/>
    <xf numFmtId="0" fontId="4" fillId="0" borderId="0" xfId="0" applyFont="1" applyFill="1" applyAlignment="1" applyProtection="1">
      <alignment horizontal="center"/>
    </xf>
    <xf numFmtId="0" fontId="4" fillId="3" borderId="26" xfId="0" applyFont="1" applyFill="1" applyBorder="1" applyAlignment="1" applyProtection="1">
      <alignment horizontal="center" vertical="center"/>
    </xf>
    <xf numFmtId="0" fontId="4" fillId="0" borderId="27" xfId="0" applyFont="1" applyBorder="1" applyProtection="1"/>
    <xf numFmtId="0" fontId="4" fillId="0" borderId="28" xfId="0" applyFont="1" applyBorder="1" applyProtection="1"/>
    <xf numFmtId="0" fontId="4" fillId="0" borderId="29" xfId="0" applyFont="1" applyBorder="1" applyProtection="1"/>
    <xf numFmtId="0" fontId="4" fillId="0" borderId="30" xfId="0" applyFont="1" applyBorder="1" applyProtection="1"/>
    <xf numFmtId="0" fontId="4" fillId="0" borderId="31" xfId="0" applyFont="1" applyBorder="1" applyProtection="1"/>
    <xf numFmtId="0" fontId="4" fillId="3" borderId="2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0" borderId="26" xfId="0" applyFont="1" applyBorder="1" applyAlignment="1" applyProtection="1">
      <alignment horizontal="center" vertical="center"/>
    </xf>
    <xf numFmtId="0" fontId="6" fillId="3" borderId="34" xfId="0" applyFont="1" applyFill="1" applyBorder="1" applyAlignment="1" applyProtection="1"/>
    <xf numFmtId="0" fontId="6" fillId="3" borderId="35" xfId="0" applyFont="1" applyFill="1" applyBorder="1" applyAlignment="1" applyProtection="1"/>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3" borderId="36" xfId="0" applyFont="1" applyFill="1" applyBorder="1" applyAlignment="1" applyProtection="1">
      <alignment horizontal="center" vertical="center"/>
    </xf>
    <xf numFmtId="0" fontId="4" fillId="0" borderId="36" xfId="0" applyFont="1" applyBorder="1" applyAlignment="1" applyProtection="1">
      <alignment horizontal="center" vertical="center"/>
    </xf>
    <xf numFmtId="0" fontId="4" fillId="3" borderId="37" xfId="0" applyFont="1" applyFill="1" applyBorder="1" applyAlignment="1" applyProtection="1">
      <alignment horizontal="center" vertical="center"/>
    </xf>
    <xf numFmtId="0" fontId="4" fillId="0" borderId="37" xfId="0" applyFont="1" applyBorder="1" applyAlignment="1" applyProtection="1">
      <alignment horizontal="center" vertical="center"/>
    </xf>
    <xf numFmtId="0" fontId="4" fillId="3" borderId="38" xfId="0" applyFont="1" applyFill="1" applyBorder="1" applyAlignment="1" applyProtection="1">
      <alignment horizontal="center" vertical="center"/>
    </xf>
    <xf numFmtId="0" fontId="20" fillId="3" borderId="19" xfId="0" applyFont="1" applyFill="1" applyBorder="1" applyAlignment="1" applyProtection="1">
      <alignment horizontal="center" vertical="center"/>
      <protection hidden="1"/>
    </xf>
    <xf numFmtId="0" fontId="21" fillId="3" borderId="19" xfId="0" applyFont="1" applyFill="1" applyBorder="1" applyAlignment="1" applyProtection="1">
      <alignment horizontal="center" vertical="center"/>
      <protection hidden="1"/>
    </xf>
    <xf numFmtId="0" fontId="21" fillId="3" borderId="7" xfId="0" applyFont="1" applyFill="1" applyBorder="1" applyAlignment="1" applyProtection="1">
      <alignment horizontal="center" vertical="center"/>
      <protection hidden="1"/>
    </xf>
    <xf numFmtId="0" fontId="21" fillId="3" borderId="39" xfId="0" applyFont="1" applyFill="1" applyBorder="1" applyAlignment="1" applyProtection="1">
      <alignment horizontal="center" vertical="center"/>
      <protection hidden="1"/>
    </xf>
    <xf numFmtId="0" fontId="21" fillId="3" borderId="40" xfId="0" applyFont="1" applyFill="1" applyBorder="1" applyAlignment="1" applyProtection="1">
      <alignment vertical="center"/>
      <protection hidden="1"/>
    </xf>
    <xf numFmtId="0" fontId="21" fillId="3" borderId="41" xfId="0" applyFont="1" applyFill="1" applyBorder="1" applyAlignment="1" applyProtection="1">
      <alignment vertical="center"/>
      <protection hidden="1"/>
    </xf>
    <xf numFmtId="0" fontId="21" fillId="3" borderId="42" xfId="0" applyFont="1" applyFill="1" applyBorder="1" applyAlignment="1" applyProtection="1">
      <alignment horizontal="center" vertical="center"/>
      <protection hidden="1"/>
    </xf>
    <xf numFmtId="0" fontId="21" fillId="3" borderId="40" xfId="0" applyFont="1" applyFill="1" applyBorder="1" applyAlignment="1" applyProtection="1">
      <alignment horizontal="center" vertical="center"/>
      <protection hidden="1"/>
    </xf>
    <xf numFmtId="0" fontId="21" fillId="3" borderId="0" xfId="0" applyFont="1" applyFill="1" applyBorder="1" applyAlignment="1" applyProtection="1">
      <alignment horizontal="center" vertical="center"/>
      <protection hidden="1"/>
    </xf>
    <xf numFmtId="0" fontId="21" fillId="3" borderId="43" xfId="0" applyFont="1" applyFill="1" applyBorder="1" applyAlignment="1" applyProtection="1">
      <alignment horizontal="center" vertical="center"/>
      <protection hidden="1"/>
    </xf>
    <xf numFmtId="0" fontId="21" fillId="3" borderId="44" xfId="0" applyFont="1" applyFill="1" applyBorder="1" applyAlignment="1" applyProtection="1">
      <alignment horizontal="center" vertical="center"/>
      <protection hidden="1"/>
    </xf>
    <xf numFmtId="0" fontId="0" fillId="0" borderId="0" xfId="0" applyProtection="1">
      <protection hidden="1"/>
    </xf>
    <xf numFmtId="0" fontId="4" fillId="0" borderId="0" xfId="0" applyFont="1" applyProtection="1">
      <protection hidden="1"/>
    </xf>
    <xf numFmtId="0" fontId="0" fillId="2" borderId="0" xfId="0" applyFill="1" applyProtection="1">
      <protection hidden="1"/>
    </xf>
    <xf numFmtId="0" fontId="14" fillId="2" borderId="0" xfId="0" applyFont="1" applyFill="1" applyAlignment="1" applyProtection="1">
      <alignment horizontal="left" vertical="center"/>
      <protection hidden="1"/>
    </xf>
    <xf numFmtId="0" fontId="4" fillId="2" borderId="0" xfId="0" applyFont="1" applyFill="1" applyProtection="1">
      <protection hidden="1"/>
    </xf>
    <xf numFmtId="0" fontId="23" fillId="2" borderId="45" xfId="0" applyFont="1" applyFill="1" applyBorder="1" applyAlignment="1" applyProtection="1">
      <alignment horizontal="center" vertical="center"/>
      <protection hidden="1"/>
    </xf>
    <xf numFmtId="0" fontId="23" fillId="2" borderId="29" xfId="0" applyFont="1" applyFill="1" applyBorder="1" applyAlignment="1" applyProtection="1">
      <alignment horizontal="center" vertical="center"/>
      <protection hidden="1"/>
    </xf>
    <xf numFmtId="0" fontId="23" fillId="2" borderId="46" xfId="0" applyFont="1" applyFill="1" applyBorder="1" applyAlignment="1" applyProtection="1">
      <alignment horizontal="center" vertical="center"/>
      <protection hidden="1"/>
    </xf>
    <xf numFmtId="0" fontId="23" fillId="2" borderId="47" xfId="0" applyFont="1" applyFill="1" applyBorder="1" applyAlignment="1" applyProtection="1">
      <alignment horizontal="center" vertical="center"/>
      <protection hidden="1"/>
    </xf>
    <xf numFmtId="0" fontId="13" fillId="2" borderId="0" xfId="0" applyFont="1" applyFill="1" applyAlignment="1" applyProtection="1">
      <alignment horizontal="left"/>
      <protection hidden="1"/>
    </xf>
    <xf numFmtId="0" fontId="2" fillId="2" borderId="0" xfId="0" applyFont="1" applyFill="1" applyBorder="1" applyAlignment="1" applyProtection="1">
      <alignment horizontal="center" vertical="center"/>
      <protection hidden="1"/>
    </xf>
    <xf numFmtId="0" fontId="4" fillId="2" borderId="45" xfId="0" applyFont="1" applyFill="1" applyBorder="1" applyAlignment="1" applyProtection="1">
      <alignment horizontal="center" vertical="center"/>
      <protection hidden="1"/>
    </xf>
    <xf numFmtId="0" fontId="4" fillId="2" borderId="32" xfId="0" applyFont="1" applyFill="1" applyBorder="1" applyAlignment="1" applyProtection="1">
      <alignment horizontal="center" vertical="center"/>
      <protection hidden="1"/>
    </xf>
    <xf numFmtId="0" fontId="4" fillId="2" borderId="48"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0" fontId="4" fillId="2" borderId="49"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2" fillId="2" borderId="50" xfId="0" applyFont="1" applyFill="1" applyBorder="1" applyAlignment="1" applyProtection="1">
      <alignment horizontal="center" vertical="center"/>
      <protection hidden="1"/>
    </xf>
    <xf numFmtId="0" fontId="2" fillId="2" borderId="37" xfId="0" applyFont="1" applyFill="1" applyBorder="1" applyAlignment="1" applyProtection="1">
      <alignment horizontal="center" vertical="center"/>
      <protection hidden="1"/>
    </xf>
    <xf numFmtId="0" fontId="2" fillId="2" borderId="51" xfId="0" applyFont="1" applyFill="1" applyBorder="1" applyAlignment="1" applyProtection="1">
      <alignment horizontal="center" vertical="center"/>
      <protection hidden="1"/>
    </xf>
    <xf numFmtId="0" fontId="2" fillId="2" borderId="30" xfId="0" applyFont="1" applyFill="1" applyBorder="1" applyAlignment="1" applyProtection="1">
      <alignment horizontal="center" vertical="center"/>
      <protection hidden="1"/>
    </xf>
    <xf numFmtId="0" fontId="0" fillId="2" borderId="49" xfId="0" applyFill="1" applyBorder="1" applyAlignment="1" applyProtection="1">
      <alignment horizontal="center" vertical="center"/>
      <protection hidden="1"/>
    </xf>
    <xf numFmtId="0" fontId="0" fillId="2" borderId="0" xfId="0" applyFill="1" applyBorder="1" applyProtection="1">
      <protection hidden="1"/>
    </xf>
    <xf numFmtId="0" fontId="4" fillId="0" borderId="0" xfId="0" applyFont="1" applyAlignment="1" applyProtection="1">
      <alignment vertical="center"/>
      <protection hidden="1"/>
    </xf>
    <xf numFmtId="0" fontId="4" fillId="0" borderId="0" xfId="0" applyFont="1" applyAlignment="1" applyProtection="1">
      <alignment horizontal="center"/>
      <protection hidden="1"/>
    </xf>
    <xf numFmtId="0" fontId="4" fillId="0" borderId="20"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0" xfId="0" applyFont="1" applyBorder="1" applyProtection="1">
      <protection hidden="1"/>
    </xf>
    <xf numFmtId="0" fontId="4" fillId="2" borderId="0" xfId="0" applyFont="1" applyFill="1" applyAlignment="1">
      <alignment horizontal="left" vertical="center"/>
    </xf>
    <xf numFmtId="0" fontId="4" fillId="2" borderId="0" xfId="0" applyFont="1" applyFill="1" applyBorder="1" applyAlignment="1">
      <alignment vertical="top" wrapText="1"/>
    </xf>
    <xf numFmtId="0" fontId="29" fillId="2" borderId="0" xfId="0" applyFont="1" applyFill="1"/>
    <xf numFmtId="0" fontId="29" fillId="2" borderId="0" xfId="0" applyFont="1" applyFill="1" applyAlignment="1">
      <alignment horizontal="left" vertical="center"/>
    </xf>
    <xf numFmtId="0" fontId="29" fillId="2" borderId="0" xfId="0" applyFont="1" applyFill="1" applyBorder="1" applyAlignment="1">
      <alignment vertical="top" wrapText="1"/>
    </xf>
    <xf numFmtId="0" fontId="29" fillId="2" borderId="0" xfId="0" applyFont="1" applyFill="1" applyBorder="1" applyAlignment="1">
      <alignment horizontal="left" vertical="center" wrapText="1"/>
    </xf>
    <xf numFmtId="0" fontId="4" fillId="2" borderId="0" xfId="0" applyFont="1" applyFill="1" applyAlignment="1">
      <alignment wrapText="1"/>
    </xf>
    <xf numFmtId="0" fontId="2" fillId="2" borderId="0" xfId="0" applyFont="1" applyFill="1"/>
    <xf numFmtId="0" fontId="31" fillId="2" borderId="0" xfId="0" applyFont="1" applyFill="1"/>
    <xf numFmtId="0" fontId="32" fillId="2" borderId="0" xfId="0" applyFont="1" applyFill="1"/>
    <xf numFmtId="0" fontId="2"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horizontal="center" vertical="center"/>
    </xf>
    <xf numFmtId="0" fontId="31" fillId="2" borderId="0" xfId="0" applyFont="1" applyFill="1" applyAlignment="1">
      <alignment horizontal="left" vertical="center"/>
    </xf>
    <xf numFmtId="0" fontId="2" fillId="2" borderId="0" xfId="0" applyFont="1" applyFill="1" applyBorder="1" applyAlignment="1">
      <alignment vertical="center" wrapText="1"/>
    </xf>
    <xf numFmtId="0" fontId="2" fillId="2" borderId="0" xfId="0" applyFont="1" applyFill="1" applyAlignment="1">
      <alignment horizontal="center" vertical="center"/>
    </xf>
    <xf numFmtId="0" fontId="32" fillId="2" borderId="0" xfId="0" applyFont="1" applyFill="1" applyAlignment="1">
      <alignment horizontal="center" vertical="center"/>
    </xf>
    <xf numFmtId="0" fontId="19" fillId="3" borderId="32" xfId="0" applyFont="1" applyFill="1" applyBorder="1" applyAlignment="1" applyProtection="1"/>
    <xf numFmtId="0" fontId="20" fillId="0" borderId="16" xfId="3" applyFont="1" applyFill="1" applyBorder="1" applyAlignment="1" applyProtection="1">
      <alignment horizontal="left" vertical="center" indent="4"/>
      <protection locked="0" hidden="1"/>
    </xf>
    <xf numFmtId="0" fontId="20" fillId="0" borderId="54" xfId="3" applyFont="1" applyFill="1" applyBorder="1" applyAlignment="1" applyProtection="1">
      <alignment horizontal="left" vertical="center" indent="4"/>
      <protection locked="0" hidden="1"/>
    </xf>
    <xf numFmtId="0" fontId="20" fillId="0" borderId="55" xfId="3" applyFont="1" applyFill="1" applyBorder="1" applyAlignment="1" applyProtection="1">
      <alignment horizontal="left" vertical="center" indent="4"/>
      <protection locked="0" hidden="1"/>
    </xf>
    <xf numFmtId="0" fontId="30" fillId="3" borderId="36" xfId="0" applyFont="1" applyFill="1" applyBorder="1" applyAlignment="1" applyProtection="1">
      <alignment horizontal="center" vertical="center"/>
    </xf>
    <xf numFmtId="0" fontId="19" fillId="3" borderId="27" xfId="0" applyFont="1" applyFill="1" applyBorder="1" applyAlignment="1" applyProtection="1">
      <alignment horizontal="center"/>
    </xf>
    <xf numFmtId="0" fontId="19" fillId="3" borderId="24" xfId="0" applyFont="1" applyFill="1" applyBorder="1" applyAlignment="1" applyProtection="1">
      <alignment horizontal="center"/>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16" fillId="3" borderId="56" xfId="0" applyFont="1" applyFill="1" applyBorder="1" applyAlignment="1" applyProtection="1">
      <alignment vertical="center"/>
    </xf>
    <xf numFmtId="0" fontId="20" fillId="3" borderId="57" xfId="0" applyFont="1" applyFill="1" applyBorder="1" applyAlignment="1" applyProtection="1">
      <alignment horizontal="right" vertical="center"/>
    </xf>
    <xf numFmtId="0" fontId="2" fillId="2" borderId="0" xfId="0" applyFont="1" applyFill="1" applyAlignment="1" applyProtection="1">
      <alignment vertical="center"/>
      <protection hidden="1"/>
    </xf>
    <xf numFmtId="0" fontId="2" fillId="2" borderId="58" xfId="0" applyFont="1" applyFill="1" applyBorder="1" applyAlignment="1" applyProtection="1">
      <alignment horizontal="right" vertical="center"/>
      <protection hidden="1"/>
    </xf>
    <xf numFmtId="176" fontId="2" fillId="2" borderId="59" xfId="0" applyNumberFormat="1" applyFont="1" applyFill="1" applyBorder="1" applyAlignment="1" applyProtection="1">
      <alignment horizontal="center" vertical="center"/>
      <protection hidden="1"/>
    </xf>
    <xf numFmtId="176" fontId="2" fillId="2" borderId="60"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2" borderId="59" xfId="0" applyFont="1" applyFill="1" applyBorder="1" applyAlignment="1" applyProtection="1">
      <alignment horizontal="center" vertical="center"/>
      <protection hidden="1"/>
    </xf>
    <xf numFmtId="0" fontId="2" fillId="2" borderId="36" xfId="0" applyFont="1" applyFill="1" applyBorder="1" applyAlignment="1" applyProtection="1">
      <alignment horizontal="center" vertical="center"/>
      <protection hidden="1"/>
    </xf>
    <xf numFmtId="0" fontId="23" fillId="2" borderId="22" xfId="0" applyFont="1" applyFill="1" applyBorder="1" applyAlignment="1" applyProtection="1">
      <alignment horizontal="center" vertical="center"/>
      <protection hidden="1"/>
    </xf>
    <xf numFmtId="0" fontId="23" fillId="2" borderId="22" xfId="0" applyFont="1" applyFill="1" applyBorder="1" applyAlignment="1" applyProtection="1">
      <alignment vertical="center"/>
      <protection hidden="1"/>
    </xf>
    <xf numFmtId="0" fontId="23" fillId="2" borderId="61" xfId="0" applyFont="1" applyFill="1" applyBorder="1" applyAlignment="1" applyProtection="1">
      <alignment vertical="center"/>
      <protection hidden="1"/>
    </xf>
    <xf numFmtId="0" fontId="23" fillId="2" borderId="49" xfId="0" applyFont="1" applyFill="1" applyBorder="1" applyAlignment="1" applyProtection="1">
      <alignment horizontal="center" vertical="center"/>
      <protection hidden="1"/>
    </xf>
    <xf numFmtId="176" fontId="2" fillId="2" borderId="58" xfId="0" applyNumberFormat="1" applyFont="1" applyFill="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63" xfId="0" applyFont="1" applyBorder="1" applyAlignment="1" applyProtection="1">
      <alignment horizontal="center" vertical="center"/>
      <protection hidden="1"/>
    </xf>
    <xf numFmtId="0" fontId="4" fillId="0" borderId="64" xfId="0" applyFont="1" applyBorder="1" applyAlignment="1" applyProtection="1">
      <alignment horizontal="center" vertical="center"/>
      <protection hidden="1"/>
    </xf>
    <xf numFmtId="0" fontId="4" fillId="0" borderId="65"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66"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67" xfId="0" applyFont="1" applyBorder="1" applyAlignment="1" applyProtection="1">
      <alignment vertical="center"/>
      <protection hidden="1"/>
    </xf>
    <xf numFmtId="0" fontId="23" fillId="0" borderId="49"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8" fillId="0" borderId="0" xfId="0" applyFont="1" applyFill="1" applyAlignment="1" applyProtection="1"/>
    <xf numFmtId="0" fontId="2" fillId="2" borderId="58" xfId="0" applyFont="1" applyFill="1" applyBorder="1" applyAlignment="1" applyProtection="1">
      <alignment horizontal="center" vertical="center"/>
      <protection hidden="1"/>
    </xf>
    <xf numFmtId="0" fontId="19" fillId="3" borderId="70" xfId="0" applyFont="1" applyFill="1" applyBorder="1" applyAlignment="1" applyProtection="1">
      <alignment horizontal="center"/>
    </xf>
    <xf numFmtId="0" fontId="54" fillId="3" borderId="39" xfId="0" applyFont="1" applyFill="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70" xfId="0" applyFont="1" applyBorder="1" applyAlignment="1" applyProtection="1">
      <alignment horizontal="center" vertical="center"/>
      <protection hidden="1"/>
    </xf>
    <xf numFmtId="0" fontId="4" fillId="0" borderId="71" xfId="0" applyFont="1" applyBorder="1" applyAlignment="1" applyProtection="1">
      <alignment horizontal="center" vertical="center"/>
      <protection hidden="1"/>
    </xf>
    <xf numFmtId="0" fontId="4" fillId="0" borderId="72"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38" xfId="0" applyFont="1" applyBorder="1" applyAlignment="1" applyProtection="1">
      <alignment horizontal="center" vertical="center"/>
    </xf>
    <xf numFmtId="0" fontId="19" fillId="3" borderId="0" xfId="0" applyFont="1" applyFill="1" applyAlignment="1" applyProtection="1"/>
    <xf numFmtId="0" fontId="19" fillId="0" borderId="0" xfId="0" applyFont="1" applyAlignment="1" applyProtection="1"/>
    <xf numFmtId="0" fontId="19" fillId="3" borderId="64" xfId="0" applyFont="1" applyFill="1" applyBorder="1" applyAlignment="1" applyProtection="1"/>
    <xf numFmtId="0" fontId="19" fillId="3" borderId="27" xfId="0" applyFont="1" applyFill="1" applyBorder="1" applyAlignment="1" applyProtection="1"/>
    <xf numFmtId="0" fontId="19" fillId="3" borderId="73" xfId="0" applyFont="1" applyFill="1" applyBorder="1" applyAlignment="1" applyProtection="1"/>
    <xf numFmtId="0" fontId="19" fillId="3" borderId="74" xfId="0" applyFont="1" applyFill="1" applyBorder="1" applyAlignment="1" applyProtection="1"/>
    <xf numFmtId="0" fontId="19" fillId="3" borderId="0" xfId="0" applyFont="1" applyFill="1" applyBorder="1" applyAlignment="1" applyProtection="1"/>
    <xf numFmtId="0" fontId="19" fillId="3" borderId="28" xfId="0" applyFont="1" applyFill="1" applyBorder="1" applyAlignment="1" applyProtection="1"/>
    <xf numFmtId="0" fontId="19" fillId="3" borderId="21" xfId="0" applyFont="1" applyFill="1" applyBorder="1" applyAlignment="1" applyProtection="1"/>
    <xf numFmtId="0" fontId="19" fillId="3" borderId="64" xfId="0" applyFont="1" applyFill="1" applyBorder="1" applyAlignment="1" applyProtection="1">
      <alignment horizontal="center" vertical="center"/>
    </xf>
    <xf numFmtId="0" fontId="19" fillId="3" borderId="29" xfId="0" applyFont="1" applyFill="1" applyBorder="1" applyAlignment="1" applyProtection="1"/>
    <xf numFmtId="0" fontId="19" fillId="3" borderId="48" xfId="0" applyFont="1" applyFill="1" applyBorder="1" applyAlignment="1" applyProtection="1"/>
    <xf numFmtId="0" fontId="19" fillId="3" borderId="75" xfId="0" applyFont="1" applyFill="1" applyBorder="1" applyAlignment="1" applyProtection="1"/>
    <xf numFmtId="0" fontId="19" fillId="3" borderId="76" xfId="0" applyFont="1" applyFill="1" applyBorder="1" applyAlignment="1" applyProtection="1"/>
    <xf numFmtId="0" fontId="19" fillId="3" borderId="33" xfId="0" applyFont="1" applyFill="1" applyBorder="1" applyAlignment="1" applyProtection="1"/>
    <xf numFmtId="0" fontId="19" fillId="3" borderId="77" xfId="0" applyFont="1" applyFill="1" applyBorder="1" applyAlignment="1" applyProtection="1"/>
    <xf numFmtId="0" fontId="19" fillId="3" borderId="78" xfId="0" applyFont="1" applyFill="1" applyBorder="1" applyAlignment="1" applyProtection="1"/>
    <xf numFmtId="0" fontId="19" fillId="3" borderId="58" xfId="0" applyFont="1" applyFill="1" applyBorder="1" applyAlignment="1" applyProtection="1">
      <alignment horizontal="center" vertical="center"/>
    </xf>
    <xf numFmtId="0" fontId="30" fillId="3" borderId="0" xfId="0" applyFont="1" applyFill="1"/>
    <xf numFmtId="0" fontId="19" fillId="3" borderId="79" xfId="0" applyFont="1" applyFill="1" applyBorder="1" applyAlignment="1" applyProtection="1"/>
    <xf numFmtId="0" fontId="19" fillId="3" borderId="80" xfId="0" applyFont="1" applyFill="1" applyBorder="1" applyAlignment="1" applyProtection="1"/>
    <xf numFmtId="0" fontId="19" fillId="3" borderId="46" xfId="0" applyFont="1" applyFill="1" applyBorder="1" applyAlignment="1" applyProtection="1"/>
    <xf numFmtId="0" fontId="19" fillId="3" borderId="46" xfId="0" applyFont="1" applyFill="1" applyBorder="1" applyAlignment="1" applyProtection="1">
      <alignment horizontal="center" vertical="center"/>
    </xf>
    <xf numFmtId="0" fontId="19" fillId="3" borderId="81" xfId="0" applyFont="1" applyFill="1" applyBorder="1" applyAlignment="1" applyProtection="1">
      <alignment horizontal="center" vertical="center"/>
    </xf>
    <xf numFmtId="0" fontId="19" fillId="3" borderId="82" xfId="0" applyFont="1" applyFill="1" applyBorder="1" applyAlignment="1" applyProtection="1">
      <alignment horizontal="center" vertical="center"/>
    </xf>
    <xf numFmtId="0" fontId="19" fillId="3" borderId="36" xfId="0" applyFont="1" applyFill="1" applyBorder="1" applyAlignment="1" applyProtection="1">
      <alignment horizontal="center" vertical="center"/>
    </xf>
    <xf numFmtId="0" fontId="19" fillId="3" borderId="62" xfId="0" applyFont="1" applyFill="1" applyBorder="1" applyAlignment="1" applyProtection="1">
      <alignment horizontal="center" vertical="center"/>
    </xf>
    <xf numFmtId="0" fontId="19" fillId="3" borderId="31" xfId="0" applyFont="1" applyFill="1" applyBorder="1" applyAlignment="1" applyProtection="1">
      <alignment horizontal="center" vertical="center"/>
    </xf>
    <xf numFmtId="0" fontId="19" fillId="3" borderId="66" xfId="0" applyFont="1" applyFill="1" applyBorder="1" applyAlignment="1" applyProtection="1">
      <alignment horizontal="center" vertical="center"/>
    </xf>
    <xf numFmtId="0" fontId="19" fillId="4" borderId="29" xfId="0" applyFont="1" applyFill="1" applyBorder="1" applyAlignment="1" applyProtection="1">
      <alignment horizontal="center" vertical="center"/>
    </xf>
    <xf numFmtId="0" fontId="19" fillId="4" borderId="33" xfId="0" applyFont="1" applyFill="1" applyBorder="1" applyAlignment="1" applyProtection="1">
      <alignment horizontal="center" vertical="center"/>
    </xf>
    <xf numFmtId="0" fontId="30" fillId="3" borderId="26" xfId="0" applyFont="1" applyFill="1" applyBorder="1"/>
    <xf numFmtId="0" fontId="30" fillId="3" borderId="80" xfId="0" applyFont="1" applyFill="1" applyBorder="1"/>
    <xf numFmtId="0" fontId="19" fillId="3" borderId="83" xfId="0" applyFont="1" applyFill="1" applyBorder="1" applyAlignment="1" applyProtection="1"/>
    <xf numFmtId="0" fontId="19" fillId="3" borderId="84" xfId="0" applyFont="1" applyFill="1" applyBorder="1" applyAlignment="1" applyProtection="1"/>
    <xf numFmtId="0" fontId="19" fillId="3" borderId="85" xfId="0" applyFont="1" applyFill="1" applyBorder="1" applyAlignment="1" applyProtection="1"/>
    <xf numFmtId="0" fontId="19" fillId="3" borderId="86" xfId="0" applyFont="1" applyFill="1" applyBorder="1" applyAlignment="1" applyProtection="1"/>
    <xf numFmtId="0" fontId="19" fillId="3" borderId="87" xfId="0" applyFont="1" applyFill="1" applyBorder="1" applyAlignment="1" applyProtection="1"/>
    <xf numFmtId="0" fontId="30" fillId="3" borderId="79" xfId="0" applyFont="1" applyFill="1" applyBorder="1" applyAlignment="1">
      <alignment horizontal="center" vertical="center"/>
    </xf>
    <xf numFmtId="0" fontId="30" fillId="3" borderId="65" xfId="0" applyFont="1" applyFill="1" applyBorder="1" applyAlignment="1">
      <alignment horizontal="center" vertical="center"/>
    </xf>
    <xf numFmtId="0" fontId="19" fillId="3" borderId="88" xfId="0" applyFont="1" applyFill="1" applyBorder="1" applyAlignment="1" applyProtection="1">
      <alignment horizontal="center" vertical="center"/>
    </xf>
    <xf numFmtId="0" fontId="30" fillId="3" borderId="0" xfId="0" applyFont="1" applyFill="1" applyBorder="1"/>
    <xf numFmtId="0" fontId="19" fillId="3" borderId="68" xfId="0" applyFont="1" applyFill="1" applyBorder="1" applyAlignment="1" applyProtection="1"/>
    <xf numFmtId="0" fontId="19" fillId="3" borderId="89" xfId="0" applyFont="1" applyFill="1" applyBorder="1" applyAlignment="1" applyProtection="1"/>
    <xf numFmtId="0" fontId="19" fillId="3" borderId="25" xfId="0" applyFont="1" applyFill="1" applyBorder="1" applyAlignment="1" applyProtection="1"/>
    <xf numFmtId="0" fontId="19" fillId="3" borderId="53" xfId="0" applyFont="1" applyFill="1" applyBorder="1" applyAlignment="1" applyProtection="1">
      <alignment horizontal="center" vertical="center"/>
    </xf>
    <xf numFmtId="0" fontId="19" fillId="3" borderId="26" xfId="0" applyFont="1" applyFill="1" applyBorder="1" applyAlignment="1" applyProtection="1">
      <alignment horizontal="center" vertical="center"/>
    </xf>
    <xf numFmtId="0" fontId="19" fillId="3" borderId="9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30" fillId="3" borderId="26" xfId="0" applyFont="1" applyFill="1" applyBorder="1" applyAlignment="1">
      <alignment horizontal="center" vertical="center"/>
    </xf>
    <xf numFmtId="0" fontId="19" fillId="3" borderId="91" xfId="0" applyFont="1" applyFill="1" applyBorder="1" applyAlignment="1" applyProtection="1">
      <alignment horizontal="center" vertical="center"/>
    </xf>
    <xf numFmtId="0" fontId="30" fillId="3" borderId="87" xfId="0" applyFont="1" applyFill="1" applyBorder="1"/>
    <xf numFmtId="0" fontId="30" fillId="3" borderId="21" xfId="0" applyFont="1" applyFill="1" applyBorder="1" applyAlignment="1">
      <alignment horizontal="center" vertical="center"/>
    </xf>
    <xf numFmtId="0" fontId="19" fillId="3" borderId="92" xfId="0" applyFont="1" applyFill="1" applyBorder="1" applyAlignment="1" applyProtection="1"/>
    <xf numFmtId="0" fontId="19" fillId="3" borderId="93" xfId="0" applyFont="1" applyFill="1" applyBorder="1" applyAlignment="1" applyProtection="1"/>
    <xf numFmtId="0" fontId="19" fillId="3" borderId="94" xfId="0" applyFont="1" applyFill="1" applyBorder="1" applyAlignment="1" applyProtection="1"/>
    <xf numFmtId="0" fontId="19" fillId="3" borderId="95" xfId="0" applyFont="1" applyFill="1" applyBorder="1" applyAlignment="1" applyProtection="1"/>
    <xf numFmtId="0" fontId="19" fillId="3" borderId="96" xfId="0" applyFont="1" applyFill="1" applyBorder="1" applyAlignment="1" applyProtection="1">
      <alignment horizontal="center" vertical="center"/>
    </xf>
    <xf numFmtId="0" fontId="30" fillId="3" borderId="75" xfId="0" applyFont="1" applyFill="1" applyBorder="1" applyAlignment="1">
      <alignment horizontal="center" vertical="center"/>
    </xf>
    <xf numFmtId="0" fontId="19" fillId="3" borderId="97" xfId="0" applyFont="1" applyFill="1" applyBorder="1" applyAlignment="1" applyProtection="1"/>
    <xf numFmtId="0" fontId="19" fillId="3" borderId="98" xfId="0" applyFont="1" applyFill="1" applyBorder="1" applyAlignment="1" applyProtection="1">
      <alignment horizontal="center" vertical="center"/>
    </xf>
    <xf numFmtId="0" fontId="19" fillId="3" borderId="99" xfId="0" applyFont="1" applyFill="1" applyBorder="1" applyAlignment="1" applyProtection="1">
      <alignment horizontal="center" vertical="center"/>
    </xf>
    <xf numFmtId="0" fontId="19" fillId="3" borderId="100" xfId="0" applyFont="1" applyFill="1" applyBorder="1" applyAlignment="1" applyProtection="1">
      <alignment horizontal="center" vertical="center"/>
    </xf>
    <xf numFmtId="0" fontId="19" fillId="3" borderId="101" xfId="0" applyFont="1" applyFill="1" applyBorder="1" applyAlignment="1" applyProtection="1">
      <alignment horizontal="center" vertical="center"/>
    </xf>
    <xf numFmtId="0" fontId="19" fillId="3" borderId="102" xfId="0" applyFont="1" applyFill="1" applyBorder="1" applyAlignment="1" applyProtection="1">
      <alignment horizontal="center" vertical="center"/>
    </xf>
    <xf numFmtId="0" fontId="19" fillId="3" borderId="103" xfId="0" applyFont="1" applyFill="1" applyBorder="1" applyAlignment="1" applyProtection="1">
      <alignment horizontal="center" vertical="center"/>
    </xf>
    <xf numFmtId="0" fontId="19" fillId="4" borderId="103" xfId="0" applyFont="1" applyFill="1" applyBorder="1" applyAlignment="1" applyProtection="1">
      <alignment horizontal="center" vertical="center"/>
    </xf>
    <xf numFmtId="0" fontId="19" fillId="4" borderId="104" xfId="0" applyFont="1" applyFill="1" applyBorder="1" applyAlignment="1" applyProtection="1">
      <alignment horizontal="center" vertical="center"/>
    </xf>
    <xf numFmtId="0" fontId="19" fillId="3" borderId="105" xfId="0" applyFont="1" applyFill="1" applyBorder="1" applyAlignment="1" applyProtection="1">
      <alignment horizontal="center" vertical="center"/>
    </xf>
    <xf numFmtId="0" fontId="19" fillId="4" borderId="101" xfId="0" applyFont="1" applyFill="1" applyBorder="1" applyAlignment="1" applyProtection="1">
      <alignment horizontal="center" vertical="center"/>
    </xf>
    <xf numFmtId="0" fontId="19" fillId="3" borderId="106" xfId="0" applyFont="1" applyFill="1" applyBorder="1" applyAlignment="1" applyProtection="1"/>
    <xf numFmtId="0" fontId="30" fillId="3" borderId="107" xfId="0" applyFont="1" applyFill="1" applyBorder="1" applyAlignment="1">
      <alignment horizontal="center" vertical="center"/>
    </xf>
    <xf numFmtId="0" fontId="30" fillId="3" borderId="108" xfId="0" applyFont="1" applyFill="1" applyBorder="1"/>
    <xf numFmtId="0" fontId="19" fillId="3" borderId="109" xfId="0" applyFont="1" applyFill="1" applyBorder="1" applyAlignment="1" applyProtection="1"/>
    <xf numFmtId="0" fontId="30" fillId="3" borderId="85" xfId="0" applyFont="1" applyFill="1" applyBorder="1"/>
    <xf numFmtId="0" fontId="30" fillId="3" borderId="79" xfId="0" applyFont="1" applyFill="1" applyBorder="1"/>
    <xf numFmtId="0" fontId="19" fillId="3" borderId="65" xfId="0" applyFont="1" applyFill="1" applyBorder="1" applyAlignment="1" applyProtection="1"/>
    <xf numFmtId="0" fontId="19" fillId="3" borderId="91" xfId="0" applyFont="1" applyFill="1" applyBorder="1" applyAlignment="1" applyProtection="1"/>
    <xf numFmtId="0" fontId="19" fillId="3" borderId="108" xfId="0" applyFont="1" applyFill="1" applyBorder="1" applyAlignment="1" applyProtection="1"/>
    <xf numFmtId="0" fontId="19" fillId="3" borderId="108" xfId="0" applyFont="1" applyFill="1" applyBorder="1" applyAlignment="1" applyProtection="1">
      <alignment horizontal="center" vertical="center"/>
    </xf>
    <xf numFmtId="0" fontId="19" fillId="3" borderId="110" xfId="0" applyFont="1" applyFill="1" applyBorder="1" applyAlignment="1" applyProtection="1"/>
    <xf numFmtId="0" fontId="30" fillId="3" borderId="71" xfId="0" applyFont="1" applyFill="1" applyBorder="1" applyAlignment="1">
      <alignment horizontal="center" vertical="center"/>
    </xf>
    <xf numFmtId="0" fontId="30" fillId="3" borderId="111" xfId="0" applyFont="1" applyFill="1" applyBorder="1"/>
    <xf numFmtId="0" fontId="19" fillId="3" borderId="111" xfId="0" applyFont="1" applyFill="1" applyBorder="1" applyAlignment="1" applyProtection="1"/>
    <xf numFmtId="0" fontId="19" fillId="3" borderId="111" xfId="0" applyFont="1" applyFill="1" applyBorder="1" applyAlignment="1" applyProtection="1">
      <alignment horizontal="center" vertical="center"/>
    </xf>
    <xf numFmtId="0" fontId="19" fillId="3" borderId="69" xfId="0" applyFont="1" applyFill="1" applyBorder="1" applyAlignment="1" applyProtection="1"/>
    <xf numFmtId="0" fontId="19" fillId="3" borderId="112" xfId="0" applyFont="1" applyFill="1" applyBorder="1" applyAlignment="1" applyProtection="1"/>
    <xf numFmtId="0" fontId="19" fillId="3" borderId="113" xfId="0" applyFont="1" applyFill="1" applyBorder="1" applyAlignment="1" applyProtection="1"/>
    <xf numFmtId="0" fontId="19" fillId="3" borderId="114" xfId="0" applyFont="1" applyFill="1" applyBorder="1" applyAlignment="1" applyProtection="1"/>
    <xf numFmtId="0" fontId="19" fillId="3" borderId="115" xfId="0" applyFont="1" applyFill="1" applyBorder="1" applyAlignment="1" applyProtection="1"/>
    <xf numFmtId="0" fontId="19" fillId="3" borderId="116" xfId="0" applyFont="1" applyFill="1" applyBorder="1" applyAlignment="1" applyProtection="1">
      <alignment horizontal="center" vertical="center"/>
    </xf>
    <xf numFmtId="0" fontId="30" fillId="3" borderId="117" xfId="0" applyFont="1" applyFill="1" applyBorder="1"/>
    <xf numFmtId="0" fontId="30" fillId="3" borderId="118" xfId="0" applyFont="1" applyFill="1" applyBorder="1" applyAlignment="1">
      <alignment horizontal="center" vertical="center"/>
    </xf>
    <xf numFmtId="0" fontId="30" fillId="3" borderId="119" xfId="0" applyFont="1" applyFill="1" applyBorder="1" applyAlignment="1">
      <alignment horizontal="center" vertical="center"/>
    </xf>
    <xf numFmtId="0" fontId="30" fillId="3" borderId="120" xfId="0" applyFont="1" applyFill="1" applyBorder="1" applyAlignment="1">
      <alignment horizontal="center" vertical="center"/>
    </xf>
    <xf numFmtId="0" fontId="30" fillId="3" borderId="121" xfId="0" applyFont="1" applyFill="1" applyBorder="1"/>
    <xf numFmtId="0" fontId="19" fillId="3" borderId="122" xfId="0" applyFont="1" applyFill="1" applyBorder="1" applyAlignment="1" applyProtection="1"/>
    <xf numFmtId="0" fontId="30" fillId="3" borderId="114" xfId="0" applyFont="1" applyFill="1" applyBorder="1"/>
    <xf numFmtId="0" fontId="30" fillId="3" borderId="115" xfId="0" applyFont="1" applyFill="1" applyBorder="1" applyAlignment="1">
      <alignment horizontal="center" vertical="center"/>
    </xf>
    <xf numFmtId="0" fontId="30" fillId="3" borderId="115" xfId="0" applyFont="1" applyFill="1" applyBorder="1"/>
    <xf numFmtId="0" fontId="19" fillId="3" borderId="123" xfId="0" applyFont="1" applyFill="1" applyBorder="1" applyAlignment="1" applyProtection="1"/>
    <xf numFmtId="0" fontId="19" fillId="3" borderId="116" xfId="0" applyFont="1" applyFill="1" applyBorder="1" applyAlignment="1" applyProtection="1"/>
    <xf numFmtId="0" fontId="19" fillId="3" borderId="121" xfId="0" applyFont="1" applyFill="1" applyBorder="1" applyAlignment="1" applyProtection="1"/>
    <xf numFmtId="0" fontId="19" fillId="3" borderId="121" xfId="0" applyFont="1" applyFill="1" applyBorder="1" applyAlignment="1" applyProtection="1">
      <alignment horizontal="center" vertical="center"/>
    </xf>
    <xf numFmtId="0" fontId="8" fillId="0" borderId="0" xfId="0" applyFont="1" applyAlignment="1" applyProtection="1">
      <alignment vertical="center"/>
      <protection hidden="1"/>
    </xf>
    <xf numFmtId="0" fontId="42" fillId="0" borderId="0" xfId="0" applyFont="1" applyProtection="1">
      <protection hidden="1"/>
    </xf>
    <xf numFmtId="0" fontId="44" fillId="0" borderId="0" xfId="0" applyFont="1" applyFill="1" applyAlignment="1" applyProtection="1"/>
    <xf numFmtId="0" fontId="42" fillId="0" borderId="0" xfId="0" applyFont="1" applyAlignment="1" applyProtection="1">
      <alignment vertical="center"/>
      <protection hidden="1"/>
    </xf>
    <xf numFmtId="0" fontId="44" fillId="0" borderId="0" xfId="0" applyFont="1" applyAlignment="1" applyProtection="1">
      <alignment vertical="center"/>
      <protection hidden="1"/>
    </xf>
    <xf numFmtId="0" fontId="42" fillId="0" borderId="5" xfId="0" applyFont="1" applyBorder="1" applyProtection="1">
      <protection hidden="1"/>
    </xf>
    <xf numFmtId="0" fontId="42" fillId="0" borderId="6" xfId="0" applyFont="1" applyBorder="1" applyProtection="1">
      <protection hidden="1"/>
    </xf>
    <xf numFmtId="0" fontId="42" fillId="0" borderId="7" xfId="0" applyFont="1" applyBorder="1" applyProtection="1">
      <protection hidden="1"/>
    </xf>
    <xf numFmtId="0" fontId="42" fillId="0" borderId="8" xfId="0" applyFont="1" applyBorder="1" applyProtection="1">
      <protection hidden="1"/>
    </xf>
    <xf numFmtId="0" fontId="47" fillId="0" borderId="9" xfId="0" applyFont="1" applyBorder="1" applyAlignment="1" applyProtection="1">
      <alignment horizontal="center" vertical="center"/>
      <protection hidden="1"/>
    </xf>
    <xf numFmtId="0" fontId="42" fillId="0" borderId="10" xfId="0" applyFont="1" applyBorder="1" applyAlignment="1" applyProtection="1">
      <alignment horizontal="center" vertical="center"/>
      <protection hidden="1"/>
    </xf>
    <xf numFmtId="0" fontId="49" fillId="0" borderId="5" xfId="0" applyFont="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0" fontId="42" fillId="0" borderId="11" xfId="0" applyFont="1" applyBorder="1" applyAlignment="1" applyProtection="1">
      <alignment horizontal="center" vertical="center"/>
      <protection hidden="1"/>
    </xf>
    <xf numFmtId="0" fontId="49" fillId="0" borderId="12" xfId="0" applyFont="1" applyBorder="1" applyAlignment="1" applyProtection="1">
      <alignment horizontal="center" vertical="center"/>
      <protection hidden="1"/>
    </xf>
    <xf numFmtId="0" fontId="42" fillId="0" borderId="13" xfId="0" applyFont="1" applyBorder="1" applyAlignment="1" applyProtection="1">
      <alignment horizontal="center" vertical="center"/>
      <protection hidden="1"/>
    </xf>
    <xf numFmtId="0" fontId="42" fillId="0" borderId="14" xfId="0" applyFont="1" applyBorder="1" applyAlignment="1" applyProtection="1">
      <alignment horizontal="center" vertical="center"/>
      <protection hidden="1"/>
    </xf>
    <xf numFmtId="0" fontId="42" fillId="0" borderId="0" xfId="0" applyFont="1" applyBorder="1" applyProtection="1">
      <protection hidden="1"/>
    </xf>
    <xf numFmtId="0" fontId="47" fillId="0" borderId="3" xfId="0" applyFont="1" applyBorder="1" applyAlignment="1" applyProtection="1">
      <alignment horizontal="center" vertical="center"/>
      <protection hidden="1"/>
    </xf>
    <xf numFmtId="0" fontId="42" fillId="0" borderId="15" xfId="0" applyFont="1" applyBorder="1" applyAlignment="1" applyProtection="1">
      <alignment horizontal="center" vertical="center"/>
      <protection hidden="1"/>
    </xf>
    <xf numFmtId="0" fontId="47" fillId="0" borderId="16" xfId="0" applyFont="1" applyBorder="1" applyAlignment="1" applyProtection="1">
      <alignment horizontal="center" vertical="center"/>
      <protection hidden="1"/>
    </xf>
    <xf numFmtId="0" fontId="42" fillId="0" borderId="16" xfId="0" applyFont="1" applyBorder="1" applyAlignment="1" applyProtection="1">
      <alignment horizontal="center" vertical="center"/>
      <protection hidden="1"/>
    </xf>
    <xf numFmtId="0" fontId="42" fillId="0" borderId="17" xfId="0" applyFont="1" applyBorder="1" applyAlignment="1" applyProtection="1">
      <alignment horizontal="center" vertical="center"/>
      <protection hidden="1"/>
    </xf>
    <xf numFmtId="0" fontId="47" fillId="0" borderId="12" xfId="0" applyFont="1" applyBorder="1" applyAlignment="1" applyProtection="1">
      <alignment horizontal="center" vertical="center"/>
      <protection hidden="1"/>
    </xf>
    <xf numFmtId="0" fontId="42" fillId="0" borderId="18" xfId="0" applyFont="1" applyBorder="1" applyAlignment="1" applyProtection="1">
      <alignment horizontal="center" vertical="center"/>
      <protection hidden="1"/>
    </xf>
    <xf numFmtId="0" fontId="42" fillId="0" borderId="19" xfId="0" applyFont="1" applyBorder="1" applyProtection="1">
      <protection hidden="1"/>
    </xf>
    <xf numFmtId="0" fontId="42" fillId="0" borderId="0" xfId="0" applyFont="1" applyAlignment="1" applyProtection="1">
      <alignment horizontal="left" vertical="top" wrapText="1" indent="1"/>
      <protection hidden="1"/>
    </xf>
    <xf numFmtId="0" fontId="42" fillId="0" borderId="0" xfId="0" applyFont="1" applyAlignment="1" applyProtection="1">
      <alignment horizontal="left" vertical="center"/>
      <protection hidden="1"/>
    </xf>
    <xf numFmtId="0" fontId="4" fillId="0" borderId="0" xfId="0" applyFont="1" applyBorder="1" applyProtection="1"/>
    <xf numFmtId="0" fontId="4" fillId="3" borderId="0" xfId="0" applyFont="1" applyFill="1" applyBorder="1" applyAlignment="1" applyProtection="1">
      <alignment horizontal="center"/>
    </xf>
    <xf numFmtId="0" fontId="4" fillId="3" borderId="0" xfId="0" applyFont="1" applyFill="1" applyBorder="1" applyProtection="1"/>
    <xf numFmtId="0" fontId="4" fillId="3"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83" xfId="0" applyFont="1" applyBorder="1" applyAlignment="1" applyProtection="1">
      <alignment horizontal="center" vertical="center"/>
      <protection hidden="1"/>
    </xf>
    <xf numFmtId="0" fontId="4" fillId="0" borderId="107" xfId="0" applyFont="1" applyBorder="1" applyAlignment="1" applyProtection="1">
      <alignment horizontal="center" vertical="center"/>
      <protection hidden="1"/>
    </xf>
    <xf numFmtId="0" fontId="4" fillId="0" borderId="86" xfId="0" applyFont="1" applyBorder="1" applyAlignment="1" applyProtection="1">
      <alignment horizontal="center" vertical="center"/>
      <protection hidden="1"/>
    </xf>
    <xf numFmtId="0" fontId="4" fillId="0" borderId="124"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125"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4" fillId="0" borderId="60" xfId="0" applyFont="1" applyBorder="1" applyAlignment="1" applyProtection="1">
      <alignment horizontal="center" vertical="center"/>
      <protection hidden="1"/>
    </xf>
    <xf numFmtId="0" fontId="20" fillId="3" borderId="126" xfId="0" applyFont="1" applyFill="1" applyBorder="1" applyAlignment="1" applyProtection="1">
      <alignment horizontal="right" vertical="center"/>
    </xf>
    <xf numFmtId="0" fontId="6" fillId="0" borderId="21" xfId="0" applyFont="1" applyFill="1" applyBorder="1" applyAlignment="1" applyProtection="1">
      <alignment horizontal="center" vertical="center"/>
      <protection locked="0"/>
    </xf>
    <xf numFmtId="0" fontId="42" fillId="0" borderId="127" xfId="0" applyFont="1" applyBorder="1" applyAlignment="1" applyProtection="1">
      <alignment vertical="center"/>
      <protection hidden="1"/>
    </xf>
    <xf numFmtId="0" fontId="6" fillId="0" borderId="128" xfId="0" applyFont="1" applyBorder="1" applyAlignment="1" applyProtection="1">
      <alignment vertical="center"/>
      <protection hidden="1"/>
    </xf>
    <xf numFmtId="0" fontId="35" fillId="2" borderId="0" xfId="0" applyFont="1" applyFill="1" applyAlignment="1">
      <alignment horizontal="left" vertical="center"/>
    </xf>
    <xf numFmtId="0" fontId="29" fillId="2" borderId="0" xfId="0" applyFont="1" applyFill="1" applyAlignment="1">
      <alignment horizontal="left"/>
    </xf>
    <xf numFmtId="0" fontId="29" fillId="2" borderId="0" xfId="0" applyFont="1" applyFill="1" applyBorder="1" applyAlignment="1">
      <alignment horizontal="left" wrapText="1"/>
    </xf>
    <xf numFmtId="0" fontId="0" fillId="0" borderId="26" xfId="0" applyBorder="1" applyAlignment="1">
      <alignment horizontal="center" shrinkToFit="1"/>
    </xf>
    <xf numFmtId="0" fontId="33" fillId="2" borderId="0" xfId="0" applyFont="1" applyFill="1" applyAlignment="1">
      <alignment horizontal="center" vertical="center"/>
    </xf>
    <xf numFmtId="0" fontId="29" fillId="2" borderId="0" xfId="0" applyFont="1" applyFill="1" applyBorder="1" applyAlignment="1">
      <alignment horizontal="left" vertical="center" wrapText="1"/>
    </xf>
    <xf numFmtId="0" fontId="29" fillId="2" borderId="0" xfId="0" applyFont="1" applyFill="1" applyAlignment="1">
      <alignment horizontal="left" vertical="center"/>
    </xf>
    <xf numFmtId="0" fontId="31" fillId="2" borderId="0" xfId="0" applyFont="1" applyFill="1" applyAlignment="1">
      <alignment horizontal="left" vertical="center"/>
    </xf>
    <xf numFmtId="0" fontId="2" fillId="2" borderId="0" xfId="0" applyFont="1" applyFill="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Border="1" applyAlignment="1">
      <alignment horizontal="left" wrapText="1"/>
    </xf>
    <xf numFmtId="0" fontId="15" fillId="2" borderId="0" xfId="0" applyFont="1" applyFill="1" applyAlignment="1">
      <alignment horizontal="center" vertical="center"/>
    </xf>
    <xf numFmtId="0" fontId="15" fillId="2" borderId="0" xfId="0" applyFont="1" applyFill="1" applyAlignment="1">
      <alignment horizontal="left" vertical="center"/>
    </xf>
    <xf numFmtId="0" fontId="2" fillId="2" borderId="0" xfId="0" applyFont="1" applyFill="1" applyAlignment="1">
      <alignment horizontal="left" vertical="center" shrinkToFit="1"/>
    </xf>
    <xf numFmtId="0" fontId="2" fillId="2" borderId="0" xfId="0" applyFont="1" applyFill="1" applyBorder="1" applyAlignment="1">
      <alignment vertical="center" wrapText="1"/>
    </xf>
    <xf numFmtId="0" fontId="4" fillId="2" borderId="0" xfId="0" applyFont="1" applyFill="1" applyAlignment="1">
      <alignment horizontal="left" vertical="center" wrapText="1"/>
    </xf>
    <xf numFmtId="0" fontId="19" fillId="3" borderId="91" xfId="0" applyFont="1" applyFill="1" applyBorder="1" applyAlignment="1" applyProtection="1">
      <alignment horizontal="center"/>
    </xf>
    <xf numFmtId="0" fontId="19" fillId="3" borderId="86" xfId="0" applyFont="1" applyFill="1" applyBorder="1" applyAlignment="1" applyProtection="1">
      <alignment horizontal="center"/>
    </xf>
    <xf numFmtId="0" fontId="20" fillId="3" borderId="42" xfId="0" applyFont="1" applyFill="1" applyBorder="1" applyAlignment="1" applyProtection="1">
      <alignment horizontal="center" vertical="center"/>
      <protection hidden="1"/>
    </xf>
    <xf numFmtId="0" fontId="20" fillId="3" borderId="183" xfId="0" applyFont="1" applyFill="1" applyBorder="1" applyAlignment="1" applyProtection="1">
      <alignment horizontal="center" vertical="center"/>
      <protection hidden="1"/>
    </xf>
    <xf numFmtId="0" fontId="20" fillId="0" borderId="148" xfId="0" applyFont="1" applyFill="1" applyBorder="1" applyAlignment="1" applyProtection="1">
      <alignment horizontal="center" vertical="center"/>
      <protection locked="0" hidden="1"/>
    </xf>
    <xf numFmtId="0" fontId="20" fillId="0" borderId="149" xfId="0" applyFont="1" applyFill="1" applyBorder="1" applyAlignment="1" applyProtection="1">
      <alignment horizontal="center" vertical="center"/>
      <protection locked="0" hidden="1"/>
    </xf>
    <xf numFmtId="0" fontId="20" fillId="2" borderId="145" xfId="0" applyFont="1" applyFill="1" applyBorder="1" applyAlignment="1" applyProtection="1">
      <alignment horizontal="distributed" vertical="center"/>
    </xf>
    <xf numFmtId="0" fontId="20" fillId="2" borderId="16" xfId="0" applyFont="1" applyFill="1" applyBorder="1" applyAlignment="1" applyProtection="1">
      <alignment horizontal="distributed" vertical="center"/>
    </xf>
    <xf numFmtId="0" fontId="20" fillId="2" borderId="13" xfId="0" applyFont="1" applyFill="1" applyBorder="1" applyAlignment="1" applyProtection="1">
      <alignment horizontal="center" vertical="center"/>
    </xf>
    <xf numFmtId="0" fontId="20" fillId="2" borderId="193" xfId="0" applyFont="1" applyFill="1" applyBorder="1" applyAlignment="1" applyProtection="1">
      <alignment horizontal="center" vertical="center"/>
    </xf>
    <xf numFmtId="0" fontId="20" fillId="2" borderId="194"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191" xfId="0" applyFont="1" applyFill="1" applyBorder="1" applyAlignment="1" applyProtection="1">
      <alignment horizontal="center" vertical="center"/>
    </xf>
    <xf numFmtId="0" fontId="20" fillId="2" borderId="209" xfId="0" applyFont="1" applyFill="1" applyBorder="1" applyAlignment="1" applyProtection="1">
      <alignment horizontal="center" vertical="center"/>
    </xf>
    <xf numFmtId="0" fontId="6" fillId="3" borderId="205" xfId="0" applyFont="1" applyFill="1" applyBorder="1" applyAlignment="1" applyProtection="1">
      <alignment horizontal="center" vertical="center"/>
    </xf>
    <xf numFmtId="0" fontId="6" fillId="3" borderId="206" xfId="0" applyFont="1" applyFill="1" applyBorder="1" applyAlignment="1" applyProtection="1">
      <alignment horizontal="center" vertical="center"/>
    </xf>
    <xf numFmtId="0" fontId="21" fillId="0" borderId="206" xfId="0" applyFont="1" applyFill="1" applyBorder="1" applyAlignment="1" applyProtection="1">
      <alignment horizontal="center" vertical="center"/>
      <protection locked="0"/>
    </xf>
    <xf numFmtId="0" fontId="21" fillId="0" borderId="239" xfId="0" applyFont="1" applyFill="1" applyBorder="1" applyAlignment="1" applyProtection="1">
      <alignment horizontal="center" vertical="center"/>
      <protection locked="0"/>
    </xf>
    <xf numFmtId="186" fontId="19" fillId="2" borderId="207" xfId="0" applyNumberFormat="1" applyFont="1" applyFill="1" applyBorder="1" applyAlignment="1" applyProtection="1">
      <alignment horizontal="center" vertical="center"/>
    </xf>
    <xf numFmtId="186" fontId="19" fillId="2" borderId="189" xfId="0" applyNumberFormat="1" applyFont="1" applyFill="1" applyBorder="1" applyAlignment="1" applyProtection="1">
      <alignment horizontal="center" vertical="center"/>
    </xf>
    <xf numFmtId="186" fontId="19" fillId="2" borderId="190" xfId="0" applyNumberFormat="1" applyFont="1" applyFill="1" applyBorder="1" applyAlignment="1" applyProtection="1">
      <alignment horizontal="center" vertical="center"/>
    </xf>
    <xf numFmtId="0" fontId="20" fillId="2" borderId="159" xfId="0" applyFont="1" applyFill="1" applyBorder="1" applyAlignment="1" applyProtection="1">
      <alignment horizontal="distributed" vertical="center"/>
    </xf>
    <xf numFmtId="0" fontId="20" fillId="2" borderId="133" xfId="0" applyFont="1" applyFill="1" applyBorder="1" applyAlignment="1" applyProtection="1">
      <alignment horizontal="distributed" vertical="center"/>
    </xf>
    <xf numFmtId="0" fontId="19" fillId="2" borderId="160" xfId="0" applyFont="1" applyFill="1" applyBorder="1" applyAlignment="1" applyProtection="1">
      <alignment horizontal="center" vertical="center"/>
    </xf>
    <xf numFmtId="0" fontId="19" fillId="2" borderId="56" xfId="0" applyFont="1" applyFill="1" applyBorder="1" applyAlignment="1" applyProtection="1">
      <alignment horizontal="center" vertical="center"/>
    </xf>
    <xf numFmtId="0" fontId="19" fillId="2" borderId="57" xfId="0" applyFont="1" applyFill="1" applyBorder="1" applyAlignment="1" applyProtection="1">
      <alignment horizontal="center" vertical="center"/>
    </xf>
    <xf numFmtId="0" fontId="19" fillId="6" borderId="0" xfId="0" applyFont="1" applyFill="1" applyBorder="1" applyAlignment="1" applyProtection="1">
      <alignment horizontal="left" vertical="top" wrapText="1"/>
    </xf>
    <xf numFmtId="0" fontId="16" fillId="6" borderId="0" xfId="0" applyFont="1" applyFill="1" applyBorder="1" applyAlignment="1" applyProtection="1">
      <alignment horizontal="left" vertical="top" wrapText="1"/>
    </xf>
    <xf numFmtId="0" fontId="20" fillId="0" borderId="153" xfId="0" applyFont="1" applyFill="1" applyBorder="1" applyAlignment="1" applyProtection="1">
      <alignment horizontal="center" vertical="center"/>
      <protection locked="0" hidden="1"/>
    </xf>
    <xf numFmtId="0" fontId="20" fillId="0" borderId="154" xfId="0" applyFont="1" applyFill="1" applyBorder="1" applyAlignment="1" applyProtection="1">
      <alignment horizontal="center" vertical="center"/>
      <protection locked="0" hidden="1"/>
    </xf>
    <xf numFmtId="0" fontId="6" fillId="3" borderId="59" xfId="0" applyFont="1" applyFill="1" applyBorder="1" applyAlignment="1" applyProtection="1">
      <alignment horizontal="distributed" vertical="center"/>
    </xf>
    <xf numFmtId="0" fontId="6" fillId="3" borderId="125" xfId="0" applyFont="1" applyFill="1" applyBorder="1" applyAlignment="1" applyProtection="1">
      <alignment horizontal="distributed" vertical="center"/>
    </xf>
    <xf numFmtId="0" fontId="6" fillId="3" borderId="208" xfId="0" applyFont="1" applyFill="1" applyBorder="1" applyAlignment="1" applyProtection="1">
      <alignment horizontal="distributed" vertical="center"/>
    </xf>
    <xf numFmtId="0" fontId="6" fillId="0" borderId="208" xfId="0" applyFont="1" applyFill="1" applyBorder="1" applyAlignment="1" applyProtection="1">
      <alignment horizontal="center" vertical="center"/>
      <protection locked="0"/>
    </xf>
    <xf numFmtId="0" fontId="6" fillId="0" borderId="125"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20" fillId="3" borderId="145" xfId="0" applyFont="1" applyFill="1" applyBorder="1" applyAlignment="1" applyProtection="1">
      <alignment horizontal="center" vertical="distributed" textRotation="255"/>
    </xf>
    <xf numFmtId="0" fontId="20" fillId="3" borderId="39" xfId="0" applyFont="1" applyFill="1" applyBorder="1" applyAlignment="1" applyProtection="1">
      <alignment horizontal="center" vertical="distributed" textRotation="255"/>
    </xf>
    <xf numFmtId="0" fontId="20" fillId="3" borderId="42" xfId="0" applyFont="1" applyFill="1" applyBorder="1" applyAlignment="1" applyProtection="1">
      <alignment horizontal="center" vertical="distributed" textRotation="255"/>
    </xf>
    <xf numFmtId="0" fontId="20" fillId="3" borderId="152" xfId="0" applyFont="1" applyFill="1" applyBorder="1" applyAlignment="1" applyProtection="1">
      <alignment horizontal="center" vertical="distributed" textRotation="255"/>
    </xf>
    <xf numFmtId="0" fontId="20" fillId="3" borderId="0" xfId="0" applyFont="1" applyFill="1" applyBorder="1" applyAlignment="1" applyProtection="1">
      <alignment horizontal="center" vertical="distributed" textRotation="255"/>
    </xf>
    <xf numFmtId="0" fontId="20" fillId="3" borderId="176" xfId="0" applyFont="1" applyFill="1" applyBorder="1" applyAlignment="1" applyProtection="1">
      <alignment horizontal="center" vertical="distributed" textRotation="255"/>
    </xf>
    <xf numFmtId="0" fontId="20" fillId="3" borderId="174" xfId="0" applyFont="1" applyFill="1" applyBorder="1" applyAlignment="1" applyProtection="1">
      <alignment horizontal="center" vertical="distributed" textRotation="255"/>
    </xf>
    <xf numFmtId="0" fontId="20" fillId="3" borderId="177" xfId="0" applyFont="1" applyFill="1" applyBorder="1" applyAlignment="1" applyProtection="1">
      <alignment horizontal="center" vertical="distributed" textRotation="255"/>
    </xf>
    <xf numFmtId="0" fontId="20" fillId="3" borderId="178" xfId="0" applyFont="1" applyFill="1" applyBorder="1" applyAlignment="1" applyProtection="1">
      <alignment horizontal="center" vertical="distributed" textRotation="255"/>
    </xf>
    <xf numFmtId="0" fontId="6" fillId="3" borderId="199" xfId="0" applyFont="1" applyFill="1" applyBorder="1" applyAlignment="1" applyProtection="1">
      <alignment horizontal="distributed" vertical="center"/>
    </xf>
    <xf numFmtId="0" fontId="6" fillId="3" borderId="200" xfId="0" applyFont="1" applyFill="1" applyBorder="1" applyAlignment="1" applyProtection="1">
      <alignment horizontal="distributed" vertical="center"/>
    </xf>
    <xf numFmtId="0" fontId="6" fillId="3" borderId="201" xfId="0" applyFont="1" applyFill="1" applyBorder="1" applyAlignment="1" applyProtection="1">
      <alignment horizontal="distributed" vertical="center"/>
    </xf>
    <xf numFmtId="0" fontId="6" fillId="0" borderId="201" xfId="0" applyFont="1" applyFill="1" applyBorder="1" applyAlignment="1" applyProtection="1">
      <alignment horizontal="center" vertical="center"/>
      <protection locked="0"/>
    </xf>
    <xf numFmtId="0" fontId="6" fillId="0" borderId="200" xfId="0" applyFont="1" applyFill="1" applyBorder="1" applyAlignment="1" applyProtection="1">
      <alignment horizontal="center" vertical="center"/>
      <protection locked="0"/>
    </xf>
    <xf numFmtId="0" fontId="20" fillId="3" borderId="16" xfId="0" applyFont="1" applyFill="1" applyBorder="1" applyAlignment="1" applyProtection="1">
      <alignment horizontal="center" vertical="center"/>
    </xf>
    <xf numFmtId="0" fontId="20" fillId="3" borderId="202" xfId="0" applyFont="1" applyFill="1" applyBorder="1" applyAlignment="1" applyProtection="1">
      <alignment horizontal="center" vertical="center"/>
    </xf>
    <xf numFmtId="0" fontId="20" fillId="3" borderId="203" xfId="0" applyFont="1" applyFill="1" applyBorder="1" applyAlignment="1" applyProtection="1">
      <alignment horizontal="center" vertical="center"/>
    </xf>
    <xf numFmtId="0" fontId="20" fillId="3" borderId="204" xfId="0" applyFont="1" applyFill="1" applyBorder="1" applyAlignment="1" applyProtection="1">
      <alignment horizontal="center" vertical="center"/>
    </xf>
    <xf numFmtId="0" fontId="19" fillId="3" borderId="64" xfId="0" applyFont="1" applyFill="1" applyBorder="1" applyAlignment="1" applyProtection="1">
      <alignment horizontal="center"/>
    </xf>
    <xf numFmtId="0" fontId="19" fillId="3" borderId="80" xfId="0" applyFont="1" applyFill="1" applyBorder="1" applyAlignment="1" applyProtection="1">
      <alignment horizontal="center"/>
    </xf>
    <xf numFmtId="0" fontId="22" fillId="3" borderId="39" xfId="0" applyFont="1" applyFill="1" applyBorder="1" applyAlignment="1" applyProtection="1">
      <alignment horizontal="center" vertical="center"/>
      <protection locked="0" hidden="1"/>
    </xf>
    <xf numFmtId="0" fontId="22" fillId="3" borderId="147" xfId="0" applyFont="1" applyFill="1" applyBorder="1" applyAlignment="1" applyProtection="1">
      <alignment horizontal="center" vertical="center"/>
      <protection locked="0" hidden="1"/>
    </xf>
    <xf numFmtId="0" fontId="20" fillId="0" borderId="185" xfId="0" applyFont="1" applyFill="1" applyBorder="1" applyAlignment="1" applyProtection="1">
      <alignment horizontal="center" vertical="center"/>
      <protection locked="0" hidden="1"/>
    </xf>
    <xf numFmtId="0" fontId="20" fillId="3" borderId="155" xfId="0" applyFont="1" applyFill="1" applyBorder="1" applyAlignment="1" applyProtection="1">
      <alignment horizontal="center" vertical="center"/>
      <protection hidden="1"/>
    </xf>
    <xf numFmtId="0" fontId="20" fillId="0" borderId="136" xfId="0" applyFont="1" applyFill="1" applyBorder="1" applyAlignment="1" applyProtection="1">
      <alignment horizontal="center" vertical="center"/>
      <protection locked="0" hidden="1"/>
    </xf>
    <xf numFmtId="0" fontId="20" fillId="0" borderId="137" xfId="0" applyFont="1" applyFill="1" applyBorder="1" applyAlignment="1" applyProtection="1">
      <alignment horizontal="center" vertical="center"/>
      <protection locked="0" hidden="1"/>
    </xf>
    <xf numFmtId="0" fontId="6" fillId="0" borderId="169" xfId="0" applyFont="1" applyFill="1" applyBorder="1" applyAlignment="1" applyProtection="1">
      <alignment horizontal="center" vertical="center"/>
      <protection locked="0" hidden="1"/>
    </xf>
    <xf numFmtId="0" fontId="6" fillId="0" borderId="170" xfId="0" applyFont="1" applyFill="1" applyBorder="1" applyAlignment="1" applyProtection="1">
      <alignment horizontal="center" vertical="center"/>
      <protection locked="0" hidden="1"/>
    </xf>
    <xf numFmtId="0" fontId="6" fillId="0" borderId="138" xfId="0" applyFont="1" applyFill="1" applyBorder="1" applyAlignment="1" applyProtection="1">
      <alignment horizontal="center" vertical="center"/>
      <protection locked="0" hidden="1"/>
    </xf>
    <xf numFmtId="0" fontId="6" fillId="0" borderId="139" xfId="0" applyFont="1" applyFill="1" applyBorder="1" applyAlignment="1" applyProtection="1">
      <alignment horizontal="center" vertical="center"/>
      <protection locked="0" hidden="1"/>
    </xf>
    <xf numFmtId="0" fontId="20" fillId="2" borderId="3" xfId="0" applyFont="1" applyFill="1" applyBorder="1" applyAlignment="1" applyProtection="1">
      <alignment horizontal="center" vertical="distributed" textRotation="255"/>
    </xf>
    <xf numFmtId="0" fontId="20" fillId="2" borderId="4" xfId="0" applyFont="1" applyFill="1" applyBorder="1" applyAlignment="1" applyProtection="1">
      <alignment horizontal="center" vertical="distributed" textRotation="255"/>
    </xf>
    <xf numFmtId="0" fontId="22" fillId="5" borderId="39" xfId="0" applyFont="1" applyFill="1" applyBorder="1" applyAlignment="1" applyProtection="1">
      <alignment horizontal="center" vertical="center"/>
      <protection locked="0" hidden="1"/>
    </xf>
    <xf numFmtId="0" fontId="22" fillId="5" borderId="147" xfId="0" applyFont="1" applyFill="1" applyBorder="1" applyAlignment="1" applyProtection="1">
      <alignment horizontal="center" vertical="center"/>
      <protection locked="0" hidden="1"/>
    </xf>
    <xf numFmtId="0" fontId="6" fillId="2" borderId="157" xfId="0" applyFont="1" applyFill="1" applyBorder="1" applyAlignment="1" applyProtection="1">
      <alignment horizontal="center" vertical="center"/>
    </xf>
    <xf numFmtId="0" fontId="20" fillId="2" borderId="179" xfId="0" applyFont="1" applyFill="1" applyBorder="1" applyAlignment="1" applyProtection="1">
      <alignment horizontal="distributed" vertical="center"/>
    </xf>
    <xf numFmtId="0" fontId="20" fillId="2" borderId="181" xfId="0" applyFont="1" applyFill="1" applyBorder="1" applyAlignment="1" applyProtection="1">
      <alignment horizontal="distributed" vertical="center"/>
    </xf>
    <xf numFmtId="0" fontId="20" fillId="2" borderId="3" xfId="0" applyFont="1" applyFill="1" applyBorder="1" applyAlignment="1" applyProtection="1">
      <alignment horizontal="center" vertical="center"/>
    </xf>
    <xf numFmtId="0" fontId="20" fillId="2" borderId="137" xfId="0" applyFont="1" applyFill="1" applyBorder="1" applyAlignment="1" applyProtection="1">
      <alignment horizontal="center" vertical="center"/>
    </xf>
    <xf numFmtId="0" fontId="20" fillId="2" borderId="129" xfId="0" applyFont="1" applyFill="1" applyBorder="1" applyAlignment="1" applyProtection="1">
      <alignment horizontal="center" vertical="center"/>
    </xf>
    <xf numFmtId="0" fontId="20" fillId="2" borderId="196" xfId="0" applyFont="1" applyFill="1" applyBorder="1" applyAlignment="1" applyProtection="1">
      <alignment horizontal="center" vertical="center"/>
    </xf>
    <xf numFmtId="0" fontId="20" fillId="2" borderId="133"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20" fillId="2" borderId="197" xfId="0" applyFont="1" applyFill="1" applyBorder="1" applyAlignment="1" applyProtection="1">
      <alignment horizontal="center" vertical="center"/>
    </xf>
    <xf numFmtId="0" fontId="20" fillId="2" borderId="174" xfId="0" applyFont="1" applyFill="1" applyBorder="1" applyAlignment="1" applyProtection="1">
      <alignment horizontal="center" vertical="center"/>
    </xf>
    <xf numFmtId="0" fontId="20" fillId="2" borderId="177" xfId="0" applyFont="1" applyFill="1" applyBorder="1" applyAlignment="1" applyProtection="1">
      <alignment horizontal="center" vertical="center"/>
    </xf>
    <xf numFmtId="0" fontId="20" fillId="2" borderId="198" xfId="0" applyFont="1" applyFill="1" applyBorder="1" applyAlignment="1" applyProtection="1">
      <alignment horizontal="center" vertical="center"/>
    </xf>
    <xf numFmtId="0" fontId="6" fillId="0" borderId="150" xfId="0" applyFont="1" applyFill="1" applyBorder="1" applyAlignment="1" applyProtection="1">
      <alignment horizontal="center" vertical="center"/>
      <protection locked="0" hidden="1"/>
    </xf>
    <xf numFmtId="0" fontId="6" fillId="0" borderId="151" xfId="0" applyFont="1" applyFill="1" applyBorder="1" applyAlignment="1" applyProtection="1">
      <alignment horizontal="center" vertical="center"/>
      <protection locked="0" hidden="1"/>
    </xf>
    <xf numFmtId="0" fontId="6" fillId="3" borderId="145" xfId="0" applyFont="1" applyFill="1" applyBorder="1" applyAlignment="1" applyProtection="1">
      <alignment horizontal="center" vertical="center"/>
      <protection locked="0" hidden="1"/>
    </xf>
    <xf numFmtId="0" fontId="6" fillId="3" borderId="146" xfId="0" applyFont="1" applyFill="1" applyBorder="1" applyAlignment="1" applyProtection="1">
      <alignment horizontal="center" vertical="center"/>
      <protection locked="0" hidden="1"/>
    </xf>
    <xf numFmtId="0" fontId="20" fillId="2" borderId="161" xfId="0" applyFont="1" applyFill="1" applyBorder="1" applyAlignment="1" applyProtection="1">
      <alignment horizontal="center" vertical="distributed" textRotation="255"/>
    </xf>
    <xf numFmtId="0" fontId="20" fillId="2" borderId="162" xfId="0" applyFont="1" applyFill="1" applyBorder="1" applyAlignment="1" applyProtection="1">
      <alignment horizontal="center" vertical="distributed" textRotation="255"/>
    </xf>
    <xf numFmtId="0" fontId="20" fillId="2" borderId="163" xfId="0" applyFont="1" applyFill="1" applyBorder="1" applyAlignment="1" applyProtection="1">
      <alignment horizontal="center" vertical="distributed" textRotation="255"/>
    </xf>
    <xf numFmtId="0" fontId="20" fillId="0" borderId="131" xfId="0" applyFont="1" applyFill="1" applyBorder="1" applyAlignment="1" applyProtection="1">
      <alignment horizontal="center" vertical="center"/>
      <protection locked="0" hidden="1"/>
    </xf>
    <xf numFmtId="186" fontId="6" fillId="0" borderId="188" xfId="0" applyNumberFormat="1" applyFont="1" applyFill="1" applyBorder="1" applyAlignment="1" applyProtection="1">
      <alignment horizontal="center" vertical="center"/>
      <protection locked="0"/>
    </xf>
    <xf numFmtId="186" fontId="6" fillId="0" borderId="189" xfId="0" applyNumberFormat="1" applyFont="1" applyFill="1" applyBorder="1" applyAlignment="1" applyProtection="1">
      <alignment horizontal="center" vertical="center"/>
      <protection locked="0"/>
    </xf>
    <xf numFmtId="186" fontId="6" fillId="0" borderId="190" xfId="0" applyNumberFormat="1" applyFont="1" applyFill="1" applyBorder="1" applyAlignment="1" applyProtection="1">
      <alignment horizontal="center" vertical="center"/>
      <protection locked="0"/>
    </xf>
    <xf numFmtId="0" fontId="6" fillId="3" borderId="172" xfId="0" applyFont="1" applyFill="1" applyBorder="1" applyAlignment="1" applyProtection="1">
      <alignment horizontal="center" vertical="center"/>
    </xf>
    <xf numFmtId="0" fontId="6" fillId="3" borderId="56" xfId="0" applyFont="1" applyFill="1" applyBorder="1" applyAlignment="1" applyProtection="1">
      <alignment horizontal="center" vertical="center"/>
    </xf>
    <xf numFmtId="0" fontId="6" fillId="3" borderId="173" xfId="0" applyFont="1" applyFill="1" applyBorder="1" applyAlignment="1" applyProtection="1">
      <alignment horizontal="center" vertical="center"/>
    </xf>
    <xf numFmtId="0" fontId="38" fillId="0" borderId="140" xfId="0" applyFont="1" applyFill="1" applyBorder="1" applyAlignment="1" applyProtection="1">
      <alignment horizontal="center" vertical="center"/>
      <protection locked="0"/>
    </xf>
    <xf numFmtId="0" fontId="38" fillId="0" borderId="191" xfId="0" applyFont="1" applyFill="1" applyBorder="1" applyAlignment="1" applyProtection="1">
      <alignment horizontal="center" vertical="center"/>
      <protection locked="0"/>
    </xf>
    <xf numFmtId="0" fontId="38" fillId="0" borderId="19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93" xfId="0" applyFont="1" applyFill="1" applyBorder="1" applyAlignment="1" applyProtection="1">
      <alignment horizontal="center" vertical="center"/>
      <protection locked="0"/>
    </xf>
    <xf numFmtId="0" fontId="6" fillId="0" borderId="194" xfId="0" applyFont="1" applyFill="1" applyBorder="1" applyAlignment="1" applyProtection="1">
      <alignment horizontal="center" vertical="center"/>
      <protection locked="0"/>
    </xf>
    <xf numFmtId="0" fontId="22" fillId="5" borderId="19" xfId="0" applyFont="1" applyFill="1" applyBorder="1" applyAlignment="1" applyProtection="1">
      <alignment horizontal="center" vertical="center"/>
      <protection locked="0" hidden="1"/>
    </xf>
    <xf numFmtId="0" fontId="20" fillId="3" borderId="187" xfId="0" applyFont="1" applyFill="1" applyBorder="1" applyAlignment="1" applyProtection="1">
      <alignment horizontal="center" vertical="distributed" textRotation="255"/>
    </xf>
    <xf numFmtId="0" fontId="20" fillId="3" borderId="195" xfId="0" applyFont="1" applyFill="1" applyBorder="1" applyAlignment="1" applyProtection="1">
      <alignment horizontal="center" vertical="distributed" textRotation="255"/>
    </xf>
    <xf numFmtId="0" fontId="20" fillId="3" borderId="3"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6" fillId="3" borderId="152" xfId="0" applyFont="1" applyFill="1" applyBorder="1" applyAlignment="1" applyProtection="1">
      <alignment horizontal="center" vertical="center"/>
      <protection locked="0" hidden="1"/>
    </xf>
    <xf numFmtId="0" fontId="20" fillId="3" borderId="127" xfId="0" applyFont="1" applyFill="1" applyBorder="1" applyAlignment="1" applyProtection="1">
      <alignment horizontal="center" vertical="center"/>
      <protection hidden="1"/>
    </xf>
    <xf numFmtId="0" fontId="6" fillId="0" borderId="134" xfId="0" applyFont="1" applyFill="1" applyBorder="1" applyAlignment="1" applyProtection="1">
      <alignment horizontal="center" vertical="center"/>
      <protection locked="0" hidden="1"/>
    </xf>
    <xf numFmtId="0" fontId="6" fillId="0" borderId="187" xfId="0" applyFont="1" applyFill="1" applyBorder="1" applyAlignment="1" applyProtection="1">
      <alignment horizontal="center" vertical="center"/>
      <protection locked="0" hidden="1"/>
    </xf>
    <xf numFmtId="0" fontId="6" fillId="3" borderId="159" xfId="0" applyFont="1" applyFill="1" applyBorder="1" applyAlignment="1" applyProtection="1">
      <alignment horizontal="center" vertical="center"/>
      <protection locked="0" hidden="1"/>
    </xf>
    <xf numFmtId="0" fontId="6" fillId="0" borderId="184" xfId="0" applyFont="1" applyFill="1" applyBorder="1" applyAlignment="1" applyProtection="1">
      <alignment horizontal="center" vertical="center"/>
      <protection locked="0" hidden="1"/>
    </xf>
    <xf numFmtId="0" fontId="6" fillId="3" borderId="158" xfId="0" applyFont="1" applyFill="1" applyBorder="1" applyAlignment="1" applyProtection="1">
      <alignment horizontal="center" vertical="center"/>
      <protection locked="0" hidden="1"/>
    </xf>
    <xf numFmtId="0" fontId="20" fillId="0" borderId="186" xfId="0" applyFont="1" applyFill="1" applyBorder="1" applyAlignment="1" applyProtection="1">
      <alignment horizontal="center" vertical="center"/>
      <protection locked="0" hidden="1"/>
    </xf>
    <xf numFmtId="0" fontId="22" fillId="3" borderId="157" xfId="0" applyFont="1" applyFill="1" applyBorder="1" applyAlignment="1" applyProtection="1">
      <alignment horizontal="center" vertical="center"/>
      <protection locked="0" hidden="1"/>
    </xf>
    <xf numFmtId="0" fontId="5" fillId="3" borderId="159" xfId="0" applyFont="1" applyFill="1" applyBorder="1" applyAlignment="1" applyProtection="1">
      <alignment horizontal="center" vertical="center"/>
      <protection hidden="1"/>
    </xf>
    <xf numFmtId="0" fontId="5" fillId="3" borderId="152" xfId="0" applyFont="1" applyFill="1" applyBorder="1" applyAlignment="1" applyProtection="1">
      <alignment horizontal="center" vertical="center"/>
      <protection hidden="1"/>
    </xf>
    <xf numFmtId="0" fontId="5" fillId="3" borderId="145" xfId="0" applyFont="1" applyFill="1" applyBorder="1" applyAlignment="1" applyProtection="1">
      <alignment horizontal="center" vertical="center"/>
      <protection hidden="1"/>
    </xf>
    <xf numFmtId="0" fontId="5" fillId="3" borderId="146" xfId="0" applyFont="1" applyFill="1" applyBorder="1" applyAlignment="1" applyProtection="1">
      <alignment horizontal="center" vertical="center"/>
      <protection hidden="1"/>
    </xf>
    <xf numFmtId="0" fontId="5" fillId="3" borderId="39" xfId="0" applyFont="1" applyFill="1" applyBorder="1" applyAlignment="1" applyProtection="1">
      <alignment horizontal="center" vertical="center"/>
      <protection locked="0" hidden="1"/>
    </xf>
    <xf numFmtId="0" fontId="5" fillId="3" borderId="147" xfId="0" applyFont="1" applyFill="1" applyBorder="1" applyAlignment="1" applyProtection="1">
      <alignment horizontal="center" vertical="center"/>
      <protection locked="0" hidden="1"/>
    </xf>
    <xf numFmtId="0" fontId="22" fillId="3" borderId="42" xfId="0" applyFont="1" applyFill="1" applyBorder="1" applyAlignment="1" applyProtection="1">
      <alignment horizontal="center" vertical="center"/>
      <protection locked="0" hidden="1"/>
    </xf>
    <xf numFmtId="0" fontId="22" fillId="3" borderId="155" xfId="0" applyFont="1" applyFill="1" applyBorder="1" applyAlignment="1" applyProtection="1">
      <alignment horizontal="center" vertical="center"/>
      <protection locked="0" hidden="1"/>
    </xf>
    <xf numFmtId="0" fontId="6" fillId="0" borderId="182" xfId="0" applyFont="1" applyFill="1" applyBorder="1" applyAlignment="1" applyProtection="1">
      <alignment horizontal="center" vertical="center"/>
      <protection locked="0" hidden="1"/>
    </xf>
    <xf numFmtId="0" fontId="22" fillId="3" borderId="183" xfId="0" applyFont="1" applyFill="1" applyBorder="1" applyAlignment="1" applyProtection="1">
      <alignment horizontal="center" vertical="center"/>
      <protection locked="0" hidden="1"/>
    </xf>
    <xf numFmtId="0" fontId="6" fillId="3" borderId="0" xfId="0" applyFont="1" applyFill="1" applyAlignment="1" applyProtection="1">
      <alignment horizontal="center"/>
    </xf>
    <xf numFmtId="0" fontId="6" fillId="3" borderId="179" xfId="0" applyFont="1" applyFill="1" applyBorder="1" applyAlignment="1" applyProtection="1">
      <alignment horizontal="distributed" vertical="center"/>
    </xf>
    <xf numFmtId="0" fontId="6" fillId="3" borderId="180" xfId="0" applyFont="1" applyFill="1" applyBorder="1" applyAlignment="1" applyProtection="1">
      <alignment horizontal="distributed" vertical="center"/>
    </xf>
    <xf numFmtId="0" fontId="6" fillId="3" borderId="181" xfId="0" applyFont="1" applyFill="1" applyBorder="1" applyAlignment="1" applyProtection="1">
      <alignment horizontal="distributed" vertical="center"/>
    </xf>
    <xf numFmtId="0" fontId="6" fillId="3" borderId="145" xfId="0" applyFont="1" applyFill="1" applyBorder="1" applyAlignment="1" applyProtection="1">
      <alignment horizontal="distributed" vertical="center"/>
    </xf>
    <xf numFmtId="0" fontId="6" fillId="3" borderId="39" xfId="0" applyFont="1" applyFill="1" applyBorder="1" applyAlignment="1" applyProtection="1">
      <alignment horizontal="distributed" vertical="center"/>
    </xf>
    <xf numFmtId="0" fontId="6" fillId="3" borderId="16" xfId="0" applyFont="1" applyFill="1" applyBorder="1" applyAlignment="1" applyProtection="1">
      <alignment horizontal="distributed" vertical="center"/>
    </xf>
    <xf numFmtId="0" fontId="5" fillId="3" borderId="12" xfId="0" applyFont="1" applyFill="1" applyBorder="1" applyAlignment="1" applyProtection="1">
      <alignment horizontal="center" vertical="center"/>
    </xf>
    <xf numFmtId="0" fontId="5" fillId="3" borderId="144" xfId="0" applyFont="1" applyFill="1" applyBorder="1" applyAlignment="1" applyProtection="1">
      <alignment horizontal="center" vertical="center"/>
    </xf>
    <xf numFmtId="0" fontId="20" fillId="7" borderId="0" xfId="0" applyFont="1" applyFill="1" applyBorder="1" applyAlignment="1" applyProtection="1">
      <alignment horizontal="left" vertical="top" wrapText="1"/>
    </xf>
    <xf numFmtId="0" fontId="23" fillId="7" borderId="0" xfId="0" applyFont="1" applyFill="1" applyBorder="1" applyAlignment="1" applyProtection="1">
      <alignment horizontal="left" vertical="top" wrapText="1"/>
    </xf>
    <xf numFmtId="0" fontId="16" fillId="3" borderId="152"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176" xfId="0" applyFont="1" applyFill="1" applyBorder="1" applyAlignment="1" applyProtection="1">
      <alignment horizontal="center" vertical="center"/>
    </xf>
    <xf numFmtId="0" fontId="16" fillId="3" borderId="174" xfId="0" applyFont="1" applyFill="1" applyBorder="1" applyAlignment="1" applyProtection="1">
      <alignment horizontal="center" vertical="center"/>
    </xf>
    <xf numFmtId="0" fontId="16" fillId="3" borderId="177" xfId="0" applyFont="1" applyFill="1" applyBorder="1" applyAlignment="1" applyProtection="1">
      <alignment horizontal="center" vertical="center"/>
    </xf>
    <xf numFmtId="0" fontId="16" fillId="3" borderId="178" xfId="0" applyFont="1" applyFill="1" applyBorder="1" applyAlignment="1" applyProtection="1">
      <alignment horizontal="center" vertical="center"/>
    </xf>
    <xf numFmtId="0" fontId="5" fillId="3" borderId="19" xfId="0" applyFont="1" applyFill="1" applyBorder="1" applyAlignment="1" applyProtection="1">
      <alignment horizontal="center" vertical="center"/>
      <protection locked="0" hidden="1"/>
    </xf>
    <xf numFmtId="0" fontId="22" fillId="3" borderId="127" xfId="0" applyFont="1" applyFill="1" applyBorder="1" applyAlignment="1" applyProtection="1">
      <alignment horizontal="center" vertical="center"/>
      <protection locked="0" hidden="1"/>
    </xf>
    <xf numFmtId="0" fontId="6" fillId="2" borderId="131" xfId="0" applyFont="1" applyFill="1" applyBorder="1" applyAlignment="1" applyProtection="1">
      <alignment horizontal="center" vertical="center"/>
    </xf>
    <xf numFmtId="0" fontId="6" fillId="2" borderId="132" xfId="0" applyFont="1" applyFill="1" applyBorder="1" applyAlignment="1" applyProtection="1">
      <alignment horizontal="center" vertical="center"/>
    </xf>
    <xf numFmtId="0" fontId="5" fillId="3" borderId="175"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20" fillId="2" borderId="172" xfId="0" applyFont="1" applyFill="1" applyBorder="1" applyAlignment="1" applyProtection="1">
      <alignment horizontal="center" vertical="center"/>
    </xf>
    <xf numFmtId="0" fontId="20" fillId="2" borderId="56" xfId="0" applyFont="1" applyFill="1" applyBorder="1" applyAlignment="1" applyProtection="1">
      <alignment horizontal="center" vertical="center"/>
    </xf>
    <xf numFmtId="0" fontId="20" fillId="2" borderId="173" xfId="0" applyFont="1" applyFill="1" applyBorder="1" applyAlignment="1" applyProtection="1">
      <alignment horizontal="center" vertical="center"/>
    </xf>
    <xf numFmtId="0" fontId="20" fillId="2" borderId="148" xfId="0" applyFont="1" applyFill="1" applyBorder="1" applyAlignment="1" applyProtection="1">
      <alignment horizontal="center" vertical="center"/>
    </xf>
    <xf numFmtId="0" fontId="20" fillId="2" borderId="171" xfId="0" applyFont="1" applyFill="1" applyBorder="1" applyAlignment="1" applyProtection="1">
      <alignment horizontal="center" vertical="center"/>
    </xf>
    <xf numFmtId="0" fontId="20" fillId="2" borderId="152" xfId="0" applyFont="1" applyFill="1" applyBorder="1" applyAlignment="1" applyProtection="1">
      <alignment horizontal="center" vertical="distributed" textRotation="255"/>
    </xf>
    <xf numFmtId="0" fontId="20" fillId="2" borderId="174" xfId="0" applyFont="1" applyFill="1" applyBorder="1" applyAlignment="1" applyProtection="1">
      <alignment horizontal="center" vertical="distributed" textRotation="255"/>
    </xf>
    <xf numFmtId="0" fontId="20" fillId="2" borderId="164" xfId="0" applyFont="1" applyFill="1" applyBorder="1" applyAlignment="1" applyProtection="1">
      <alignment horizontal="center" vertical="center"/>
    </xf>
    <xf numFmtId="0" fontId="20" fillId="2" borderId="165" xfId="0" applyFont="1" applyFill="1" applyBorder="1" applyAlignment="1" applyProtection="1">
      <alignment horizontal="center" vertical="center"/>
    </xf>
    <xf numFmtId="0" fontId="20" fillId="2" borderId="166" xfId="0" applyFont="1" applyFill="1" applyBorder="1" applyAlignment="1" applyProtection="1">
      <alignment horizontal="center" vertical="center"/>
    </xf>
    <xf numFmtId="0" fontId="20" fillId="2" borderId="153" xfId="0" applyFont="1" applyFill="1" applyBorder="1" applyAlignment="1" applyProtection="1">
      <alignment horizontal="center" vertical="center"/>
    </xf>
    <xf numFmtId="0" fontId="20" fillId="2" borderId="168" xfId="0" applyFont="1" applyFill="1" applyBorder="1" applyAlignment="1" applyProtection="1">
      <alignment horizontal="center" vertical="center"/>
    </xf>
    <xf numFmtId="0" fontId="6" fillId="2" borderId="129" xfId="0" applyFont="1" applyFill="1" applyBorder="1" applyAlignment="1" applyProtection="1">
      <alignment horizontal="center" vertical="center"/>
    </xf>
    <xf numFmtId="0" fontId="6" fillId="2" borderId="130" xfId="0" applyFont="1" applyFill="1" applyBorder="1" applyAlignment="1" applyProtection="1">
      <alignment horizontal="center" vertical="center"/>
    </xf>
    <xf numFmtId="0" fontId="6" fillId="2" borderId="136" xfId="0" applyFont="1" applyFill="1" applyBorder="1" applyAlignment="1" applyProtection="1">
      <alignment horizontal="center" vertical="center"/>
    </xf>
    <xf numFmtId="0" fontId="6" fillId="2" borderId="137" xfId="0" applyFont="1" applyFill="1" applyBorder="1" applyAlignment="1" applyProtection="1">
      <alignment horizontal="center" vertical="center"/>
    </xf>
    <xf numFmtId="0" fontId="20" fillId="3" borderId="161" xfId="0" applyFont="1" applyFill="1" applyBorder="1" applyAlignment="1" applyProtection="1">
      <alignment horizontal="center" vertical="distributed" textRotation="255"/>
    </xf>
    <xf numFmtId="0" fontId="20" fillId="3" borderId="162" xfId="0" applyFont="1" applyFill="1" applyBorder="1" applyAlignment="1" applyProtection="1">
      <alignment horizontal="center" vertical="distributed" textRotation="255"/>
    </xf>
    <xf numFmtId="0" fontId="20" fillId="3" borderId="163" xfId="0" applyFont="1" applyFill="1" applyBorder="1" applyAlignment="1" applyProtection="1">
      <alignment horizontal="center" vertical="distributed" textRotation="255"/>
    </xf>
    <xf numFmtId="0" fontId="6" fillId="3" borderId="164" xfId="0" applyFont="1" applyFill="1" applyBorder="1" applyAlignment="1" applyProtection="1">
      <alignment horizontal="center"/>
    </xf>
    <xf numFmtId="0" fontId="6" fillId="3" borderId="165" xfId="0" applyFont="1" applyFill="1" applyBorder="1" applyAlignment="1" applyProtection="1">
      <alignment horizontal="center"/>
    </xf>
    <xf numFmtId="0" fontId="6" fillId="3" borderId="166" xfId="0" applyFont="1" applyFill="1" applyBorder="1" applyAlignment="1" applyProtection="1">
      <alignment horizontal="center"/>
    </xf>
    <xf numFmtId="0" fontId="6" fillId="6" borderId="167" xfId="0" applyFont="1" applyFill="1" applyBorder="1" applyAlignment="1" applyProtection="1">
      <alignment horizontal="center" vertical="center"/>
    </xf>
    <xf numFmtId="0" fontId="20" fillId="3" borderId="153" xfId="0" applyFont="1" applyFill="1" applyBorder="1" applyAlignment="1" applyProtection="1">
      <alignment horizontal="center" vertical="center"/>
    </xf>
    <xf numFmtId="0" fontId="20" fillId="3" borderId="168" xfId="0" applyFont="1" applyFill="1" applyBorder="1" applyAlignment="1" applyProtection="1">
      <alignment horizontal="center" vertical="center"/>
    </xf>
    <xf numFmtId="0" fontId="20" fillId="3" borderId="148" xfId="0" applyFont="1" applyFill="1" applyBorder="1" applyAlignment="1" applyProtection="1">
      <alignment horizontal="center" vertical="center"/>
    </xf>
    <xf numFmtId="0" fontId="20" fillId="3" borderId="171" xfId="0" applyFont="1" applyFill="1" applyBorder="1" applyAlignment="1" applyProtection="1">
      <alignment horizontal="center" vertical="center"/>
    </xf>
    <xf numFmtId="0" fontId="7" fillId="3" borderId="0" xfId="0" applyFont="1" applyFill="1" applyAlignment="1" applyProtection="1">
      <alignment horizontal="center" vertical="center" wrapText="1"/>
    </xf>
    <xf numFmtId="0" fontId="8" fillId="3" borderId="0" xfId="0" applyFont="1" applyFill="1" applyAlignment="1" applyProtection="1">
      <alignment horizontal="left"/>
    </xf>
    <xf numFmtId="0" fontId="6" fillId="3" borderId="159" xfId="0" applyFont="1" applyFill="1" applyBorder="1" applyAlignment="1" applyProtection="1">
      <alignment horizontal="distributed" vertical="center"/>
    </xf>
    <xf numFmtId="0" fontId="6" fillId="3" borderId="19" xfId="0" applyFont="1" applyFill="1" applyBorder="1" applyAlignment="1" applyProtection="1">
      <alignment horizontal="distributed" vertical="center"/>
    </xf>
    <xf numFmtId="0" fontId="6" fillId="3" borderId="133" xfId="0" applyFont="1" applyFill="1" applyBorder="1" applyAlignment="1" applyProtection="1">
      <alignment horizontal="distributed" vertical="center"/>
    </xf>
    <xf numFmtId="0" fontId="20" fillId="3" borderId="141" xfId="0" applyFont="1" applyFill="1" applyBorder="1" applyAlignment="1" applyProtection="1">
      <alignment horizontal="center" vertical="center"/>
    </xf>
    <xf numFmtId="0" fontId="20" fillId="3" borderId="142" xfId="0" applyFont="1" applyFill="1" applyBorder="1" applyAlignment="1" applyProtection="1">
      <alignment horizontal="center" vertical="center"/>
    </xf>
    <xf numFmtId="0" fontId="16" fillId="0" borderId="160"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protection locked="0"/>
    </xf>
    <xf numFmtId="0" fontId="5" fillId="3" borderId="156" xfId="0" applyFont="1" applyFill="1" applyBorder="1" applyAlignment="1" applyProtection="1">
      <alignment horizontal="center" vertical="center"/>
    </xf>
    <xf numFmtId="0" fontId="5" fillId="3" borderId="157" xfId="0" applyFont="1" applyFill="1" applyBorder="1" applyAlignment="1" applyProtection="1">
      <alignment horizontal="center" vertical="center"/>
      <protection locked="0" hidden="1"/>
    </xf>
    <xf numFmtId="0" fontId="5" fillId="3" borderId="158" xfId="0" applyFont="1" applyFill="1" applyBorder="1" applyAlignment="1" applyProtection="1">
      <alignment horizontal="center" vertical="center"/>
      <protection hidden="1"/>
    </xf>
    <xf numFmtId="0" fontId="5" fillId="2" borderId="129" xfId="0" applyFont="1" applyFill="1" applyBorder="1" applyAlignment="1" applyProtection="1">
      <alignment horizontal="center" vertical="center"/>
    </xf>
    <xf numFmtId="0" fontId="5" fillId="2" borderId="130" xfId="0" applyFont="1" applyFill="1" applyBorder="1" applyAlignment="1" applyProtection="1">
      <alignment horizontal="center" vertical="center"/>
    </xf>
    <xf numFmtId="0" fontId="19" fillId="2" borderId="54" xfId="0" applyFont="1" applyFill="1" applyBorder="1" applyAlignment="1" applyProtection="1">
      <alignment horizontal="center" vertical="center"/>
    </xf>
    <xf numFmtId="0" fontId="19" fillId="2" borderId="135" xfId="0" applyFont="1" applyFill="1" applyBorder="1" applyAlignment="1" applyProtection="1">
      <alignment horizontal="center" vertical="center"/>
    </xf>
    <xf numFmtId="0" fontId="20" fillId="2" borderId="140" xfId="0" applyFont="1" applyFill="1" applyBorder="1" applyAlignment="1" applyProtection="1">
      <alignment horizontal="distributed" vertical="center"/>
    </xf>
    <xf numFmtId="0" fontId="20" fillId="2" borderId="10" xfId="0" applyFont="1" applyFill="1" applyBorder="1" applyAlignment="1" applyProtection="1">
      <alignment horizontal="distributed" vertical="center"/>
    </xf>
    <xf numFmtId="0" fontId="20" fillId="2" borderId="141" xfId="0" applyFont="1" applyFill="1" applyBorder="1" applyAlignment="1" applyProtection="1">
      <alignment horizontal="center" vertical="center"/>
    </xf>
    <xf numFmtId="0" fontId="20" fillId="2" borderId="142" xfId="0" applyFont="1" applyFill="1" applyBorder="1" applyAlignment="1" applyProtection="1">
      <alignment horizontal="center" vertical="center"/>
    </xf>
    <xf numFmtId="0" fontId="20" fillId="2" borderId="143" xfId="0" applyFont="1" applyFill="1" applyBorder="1" applyAlignment="1" applyProtection="1">
      <alignment horizontal="center" vertical="center"/>
    </xf>
    <xf numFmtId="0" fontId="6" fillId="2" borderId="138" xfId="0" applyFont="1" applyFill="1" applyBorder="1" applyAlignment="1" applyProtection="1">
      <alignment horizontal="center" vertical="center"/>
    </xf>
    <xf numFmtId="0" fontId="6" fillId="2" borderId="139" xfId="0" applyFont="1" applyFill="1" applyBorder="1" applyAlignment="1" applyProtection="1">
      <alignment horizontal="center" vertical="center"/>
    </xf>
    <xf numFmtId="0" fontId="19" fillId="2" borderId="133" xfId="0" applyFont="1" applyFill="1" applyBorder="1" applyAlignment="1" applyProtection="1">
      <alignment horizontal="center" vertical="center"/>
    </xf>
    <xf numFmtId="0" fontId="19" fillId="2" borderId="134" xfId="0" applyFont="1" applyFill="1" applyBorder="1" applyAlignment="1" applyProtection="1">
      <alignment horizontal="center" vertical="center"/>
    </xf>
    <xf numFmtId="0" fontId="18" fillId="2" borderId="54" xfId="0" applyFont="1" applyFill="1" applyBorder="1" applyAlignment="1" applyProtection="1">
      <alignment horizontal="center" vertical="center"/>
    </xf>
    <xf numFmtId="0" fontId="18" fillId="2" borderId="135" xfId="0" applyFont="1" applyFill="1" applyBorder="1" applyAlignment="1" applyProtection="1">
      <alignment horizontal="center" vertical="center"/>
    </xf>
    <xf numFmtId="0" fontId="18" fillId="2" borderId="133" xfId="0" applyFont="1" applyFill="1" applyBorder="1" applyAlignment="1" applyProtection="1">
      <alignment horizontal="center" vertical="center"/>
    </xf>
    <xf numFmtId="0" fontId="18" fillId="2" borderId="134" xfId="0" applyFont="1" applyFill="1" applyBorder="1" applyAlignment="1" applyProtection="1">
      <alignment horizontal="center" vertical="center"/>
    </xf>
    <xf numFmtId="0" fontId="6" fillId="3" borderId="216" xfId="0" applyFont="1" applyFill="1" applyBorder="1" applyAlignment="1" applyProtection="1">
      <alignment horizontal="center" vertical="center"/>
    </xf>
    <xf numFmtId="0" fontId="6" fillId="3" borderId="217" xfId="0" applyFont="1" applyFill="1" applyBorder="1" applyAlignment="1" applyProtection="1">
      <alignment horizontal="center" vertical="center"/>
    </xf>
    <xf numFmtId="0" fontId="6" fillId="0" borderId="217" xfId="0" applyFont="1" applyFill="1" applyBorder="1" applyAlignment="1" applyProtection="1">
      <alignment horizontal="center" vertical="center"/>
      <protection locked="0"/>
    </xf>
    <xf numFmtId="0" fontId="6" fillId="0" borderId="238" xfId="0" applyFont="1" applyFill="1" applyBorder="1" applyAlignment="1" applyProtection="1">
      <alignment horizontal="center" vertical="center"/>
      <protection locked="0"/>
    </xf>
    <xf numFmtId="0" fontId="20" fillId="3" borderId="148" xfId="0" applyFont="1" applyFill="1" applyBorder="1" applyAlignment="1" applyProtection="1">
      <alignment horizontal="center" vertical="center"/>
      <protection locked="0" hidden="1"/>
    </xf>
    <xf numFmtId="0" fontId="20" fillId="3" borderId="185" xfId="0" applyFont="1" applyFill="1" applyBorder="1" applyAlignment="1" applyProtection="1">
      <alignment horizontal="center" vertical="center"/>
      <protection locked="0" hidden="1"/>
    </xf>
    <xf numFmtId="0" fontId="20" fillId="3" borderId="149" xfId="0" applyFont="1" applyFill="1" applyBorder="1" applyAlignment="1" applyProtection="1">
      <alignment horizontal="center" vertical="center"/>
      <protection locked="0" hidden="1"/>
    </xf>
    <xf numFmtId="0" fontId="22" fillId="0" borderId="39" xfId="0" applyFont="1" applyFill="1" applyBorder="1" applyAlignment="1" applyProtection="1">
      <alignment horizontal="center" vertical="center"/>
      <protection locked="0" hidden="1"/>
    </xf>
    <xf numFmtId="0" fontId="22" fillId="0" borderId="147" xfId="0" applyFont="1" applyFill="1" applyBorder="1" applyAlignment="1" applyProtection="1">
      <alignment horizontal="center" vertical="center"/>
      <protection locked="0" hidden="1"/>
    </xf>
    <xf numFmtId="0" fontId="6" fillId="3" borderId="215" xfId="0" applyFont="1" applyFill="1" applyBorder="1" applyAlignment="1" applyProtection="1">
      <alignment horizontal="distributed" vertical="center"/>
    </xf>
    <xf numFmtId="0" fontId="6" fillId="0" borderId="203" xfId="0" applyFont="1" applyFill="1" applyBorder="1" applyAlignment="1" applyProtection="1">
      <alignment horizontal="center" vertical="center"/>
      <protection locked="0"/>
    </xf>
    <xf numFmtId="0" fontId="6" fillId="0" borderId="147"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hidden="1"/>
    </xf>
    <xf numFmtId="0" fontId="6" fillId="3" borderId="124" xfId="0" applyFont="1" applyFill="1" applyBorder="1" applyAlignment="1" applyProtection="1">
      <alignment horizontal="distributed" vertical="center"/>
    </xf>
    <xf numFmtId="0" fontId="6" fillId="3" borderId="63" xfId="0" applyFont="1" applyFill="1" applyBorder="1" applyAlignment="1" applyProtection="1">
      <alignment horizontal="distributed" vertical="center"/>
    </xf>
    <xf numFmtId="0" fontId="6" fillId="3" borderId="210" xfId="0" applyFont="1" applyFill="1" applyBorder="1" applyAlignment="1" applyProtection="1">
      <alignment horizontal="distributed" vertical="center"/>
    </xf>
    <xf numFmtId="186" fontId="6" fillId="0" borderId="211" xfId="0" applyNumberFormat="1" applyFont="1" applyFill="1" applyBorder="1" applyAlignment="1" applyProtection="1">
      <alignment horizontal="center" vertical="center"/>
      <protection locked="0"/>
    </xf>
    <xf numFmtId="186" fontId="6" fillId="0" borderId="212" xfId="0" applyNumberFormat="1" applyFont="1" applyFill="1" applyBorder="1" applyAlignment="1" applyProtection="1">
      <alignment horizontal="center" vertical="center"/>
      <protection locked="0"/>
    </xf>
    <xf numFmtId="186" fontId="6" fillId="0" borderId="213" xfId="0" applyNumberFormat="1" applyFont="1" applyFill="1" applyBorder="1" applyAlignment="1" applyProtection="1">
      <alignment horizontal="center" vertical="center"/>
      <protection locked="0"/>
    </xf>
    <xf numFmtId="0" fontId="6" fillId="3" borderId="214" xfId="0" applyFont="1" applyFill="1" applyBorder="1" applyAlignment="1" applyProtection="1">
      <alignment horizontal="distributed" vertical="center"/>
    </xf>
    <xf numFmtId="0" fontId="21" fillId="0" borderId="13" xfId="0" applyFont="1" applyBorder="1" applyAlignment="1" applyProtection="1">
      <alignment horizontal="center" vertical="center"/>
      <protection hidden="1"/>
    </xf>
    <xf numFmtId="0" fontId="21" fillId="0" borderId="193" xfId="0" applyFont="1" applyBorder="1" applyAlignment="1" applyProtection="1">
      <alignment horizontal="center" vertical="center"/>
      <protection hidden="1"/>
    </xf>
    <xf numFmtId="0" fontId="21" fillId="0" borderId="218" xfId="0" applyFont="1" applyBorder="1" applyAlignment="1" applyProtection="1">
      <alignment horizontal="center" vertical="center"/>
      <protection hidden="1"/>
    </xf>
    <xf numFmtId="0" fontId="6" fillId="0" borderId="222" xfId="0" applyFont="1" applyBorder="1" applyAlignment="1" applyProtection="1">
      <alignment horizontal="center" vertical="center"/>
      <protection hidden="1"/>
    </xf>
    <xf numFmtId="0" fontId="6" fillId="0" borderId="221"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228" xfId="0" applyFont="1" applyBorder="1" applyAlignment="1" applyProtection="1">
      <alignment horizontal="center" vertical="center"/>
      <protection hidden="1"/>
    </xf>
    <xf numFmtId="0" fontId="6" fillId="0" borderId="229" xfId="0" applyFont="1" applyBorder="1" applyAlignment="1" applyProtection="1">
      <alignment horizontal="center" vertical="center"/>
      <protection hidden="1"/>
    </xf>
    <xf numFmtId="0" fontId="21" fillId="0" borderId="225" xfId="0" applyFont="1" applyBorder="1" applyAlignment="1" applyProtection="1">
      <alignment horizontal="center" vertical="center"/>
      <protection hidden="1"/>
    </xf>
    <xf numFmtId="0" fontId="21" fillId="0" borderId="221" xfId="0" applyFont="1" applyBorder="1" applyAlignment="1" applyProtection="1">
      <alignment horizontal="center" vertical="center"/>
      <protection hidden="1"/>
    </xf>
    <xf numFmtId="0" fontId="21" fillId="0" borderId="223" xfId="0" applyFont="1" applyBorder="1" applyAlignment="1" applyProtection="1">
      <alignment horizontal="center" vertical="center"/>
      <protection hidden="1"/>
    </xf>
    <xf numFmtId="0" fontId="21" fillId="0" borderId="225" xfId="0" applyFont="1" applyBorder="1" applyAlignment="1" applyProtection="1">
      <alignment horizontal="right" vertical="center"/>
      <protection hidden="1"/>
    </xf>
    <xf numFmtId="0" fontId="21" fillId="0" borderId="221" xfId="0" applyFont="1" applyBorder="1" applyAlignment="1" applyProtection="1">
      <alignment horizontal="right" vertical="center"/>
      <protection hidden="1"/>
    </xf>
    <xf numFmtId="0" fontId="6" fillId="0" borderId="0" xfId="0" applyFont="1" applyAlignment="1" applyProtection="1">
      <alignment horizontal="left"/>
      <protection hidden="1"/>
    </xf>
    <xf numFmtId="0" fontId="6" fillId="0" borderId="0" xfId="0" applyFont="1" applyAlignment="1" applyProtection="1">
      <alignment horizontal="left" vertical="center"/>
      <protection hidden="1"/>
    </xf>
    <xf numFmtId="0" fontId="6" fillId="0" borderId="7" xfId="0" applyFont="1" applyBorder="1" applyAlignment="1" applyProtection="1">
      <alignment horizontal="center" vertical="center"/>
      <protection hidden="1"/>
    </xf>
    <xf numFmtId="0" fontId="17" fillId="0" borderId="0" xfId="0" applyFont="1" applyFill="1" applyAlignment="1" applyProtection="1">
      <alignment horizontal="center" vertical="center" wrapText="1"/>
    </xf>
    <xf numFmtId="0" fontId="6" fillId="0" borderId="0" xfId="0" applyFont="1" applyAlignment="1" applyProtection="1">
      <alignment horizontal="left" vertical="center" indent="1"/>
      <protection hidden="1"/>
    </xf>
    <xf numFmtId="0" fontId="10" fillId="0" borderId="10" xfId="0" applyFont="1" applyBorder="1" applyAlignment="1" applyProtection="1">
      <alignment horizontal="center" vertical="center"/>
      <protection hidden="1"/>
    </xf>
    <xf numFmtId="0" fontId="10" fillId="0" borderId="191"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6" fillId="0" borderId="133" xfId="0" applyFont="1" applyBorder="1" applyAlignment="1" applyProtection="1">
      <alignment horizontal="center" vertical="distributed" textRotation="255"/>
      <protection hidden="1"/>
    </xf>
    <xf numFmtId="0" fontId="6" fillId="0" borderId="3" xfId="0" applyFont="1" applyBorder="1" applyAlignment="1" applyProtection="1">
      <alignment horizontal="center" vertical="distributed" textRotation="255"/>
      <protection hidden="1"/>
    </xf>
    <xf numFmtId="0" fontId="6" fillId="0" borderId="4" xfId="0" applyFont="1" applyBorder="1" applyAlignment="1" applyProtection="1">
      <alignment horizontal="center" vertical="distributed" textRotation="255"/>
      <protection hidden="1"/>
    </xf>
    <xf numFmtId="0" fontId="5" fillId="0" borderId="0" xfId="0" applyFont="1" applyAlignment="1" applyProtection="1">
      <alignment horizontal="left" vertical="top" wrapText="1"/>
      <protection hidden="1"/>
    </xf>
    <xf numFmtId="0" fontId="9" fillId="0" borderId="0" xfId="0" applyFont="1" applyAlignment="1" applyProtection="1">
      <alignment horizontal="center" vertical="center"/>
      <protection hidden="1"/>
    </xf>
    <xf numFmtId="0" fontId="6" fillId="0" borderId="222" xfId="0" applyFont="1" applyBorder="1" applyAlignment="1" applyProtection="1">
      <alignment horizontal="distributed" vertical="center"/>
      <protection hidden="1"/>
    </xf>
    <xf numFmtId="0" fontId="6" fillId="0" borderId="225" xfId="0" applyFont="1" applyBorder="1" applyAlignment="1" applyProtection="1">
      <alignment horizontal="distributed" vertical="center"/>
      <protection hidden="1"/>
    </xf>
    <xf numFmtId="0" fontId="6" fillId="0" borderId="0" xfId="0" applyFont="1" applyAlignment="1" applyProtection="1">
      <alignment horizontal="center"/>
      <protection hidden="1"/>
    </xf>
    <xf numFmtId="0" fontId="6" fillId="0" borderId="223" xfId="0" applyFont="1" applyBorder="1" applyAlignment="1" applyProtection="1">
      <alignment horizontal="center" vertical="center"/>
      <protection hidden="1"/>
    </xf>
    <xf numFmtId="0" fontId="6" fillId="0" borderId="0" xfId="0" applyFont="1" applyAlignment="1" applyProtection="1">
      <alignment horizontal="right"/>
      <protection hidden="1"/>
    </xf>
    <xf numFmtId="0" fontId="21" fillId="0" borderId="10" xfId="0" applyFont="1" applyBorder="1" applyAlignment="1" applyProtection="1">
      <alignment horizontal="center" vertical="center"/>
      <protection hidden="1"/>
    </xf>
    <xf numFmtId="0" fontId="21" fillId="0" borderId="191" xfId="0" applyFont="1" applyBorder="1" applyAlignment="1" applyProtection="1">
      <alignment horizontal="center" vertical="center"/>
      <protection hidden="1"/>
    </xf>
    <xf numFmtId="0" fontId="21" fillId="0" borderId="227"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58" fontId="6" fillId="0" borderId="0" xfId="0" applyNumberFormat="1" applyFont="1" applyAlignment="1" applyProtection="1">
      <alignment horizontal="center"/>
      <protection hidden="1"/>
    </xf>
    <xf numFmtId="0" fontId="6" fillId="0" borderId="11" xfId="0" applyFont="1" applyBorder="1" applyAlignment="1" applyProtection="1">
      <alignment horizontal="center" vertical="distributed" textRotation="255"/>
      <protection hidden="1"/>
    </xf>
    <xf numFmtId="0" fontId="6" fillId="0" borderId="15" xfId="0" applyFont="1" applyBorder="1" applyAlignment="1" applyProtection="1">
      <alignment horizontal="center" vertical="distributed" textRotation="255"/>
      <protection hidden="1"/>
    </xf>
    <xf numFmtId="0" fontId="6" fillId="0" borderId="18" xfId="0" applyFont="1" applyBorder="1" applyAlignment="1" applyProtection="1">
      <alignment horizontal="center" vertical="distributed" textRotation="255"/>
      <protection hidden="1"/>
    </xf>
    <xf numFmtId="0" fontId="16" fillId="0" borderId="225" xfId="0" applyFont="1" applyBorder="1" applyAlignment="1" applyProtection="1">
      <alignment horizontal="center" vertical="center"/>
      <protection hidden="1"/>
    </xf>
    <xf numFmtId="0" fontId="16" fillId="0" borderId="221" xfId="0" applyFont="1" applyBorder="1" applyAlignment="1" applyProtection="1">
      <alignment horizontal="center" vertical="center"/>
      <protection hidden="1"/>
    </xf>
    <xf numFmtId="0" fontId="6" fillId="0" borderId="226" xfId="0" applyFont="1" applyBorder="1" applyAlignment="1" applyProtection="1">
      <alignment horizontal="distributed" vertical="center"/>
      <protection hidden="1"/>
    </xf>
    <xf numFmtId="0" fontId="6" fillId="0" borderId="219" xfId="0" applyFont="1" applyBorder="1" applyAlignment="1" applyProtection="1">
      <alignment horizontal="distributed" vertical="center"/>
      <protection hidden="1"/>
    </xf>
    <xf numFmtId="0" fontId="5" fillId="0" borderId="10" xfId="0" applyFont="1" applyBorder="1" applyAlignment="1" applyProtection="1">
      <alignment horizontal="center" vertical="center"/>
      <protection hidden="1"/>
    </xf>
    <xf numFmtId="0" fontId="5" fillId="0" borderId="191" xfId="0" applyFont="1" applyBorder="1" applyAlignment="1" applyProtection="1">
      <alignment horizontal="center" vertical="center"/>
      <protection hidden="1"/>
    </xf>
    <xf numFmtId="0" fontId="6" fillId="0" borderId="219" xfId="0" applyFont="1" applyBorder="1" applyAlignment="1" applyProtection="1">
      <alignment horizontal="center" vertical="center"/>
      <protection hidden="1"/>
    </xf>
    <xf numFmtId="0" fontId="6" fillId="0" borderId="220" xfId="0" applyFont="1" applyBorder="1" applyAlignment="1" applyProtection="1">
      <alignment horizontal="center" vertical="center"/>
      <protection hidden="1"/>
    </xf>
    <xf numFmtId="0" fontId="16" fillId="0" borderId="221" xfId="0" applyFont="1" applyBorder="1" applyAlignment="1" applyProtection="1">
      <alignment horizontal="left" vertical="center"/>
      <protection hidden="1"/>
    </xf>
    <xf numFmtId="0" fontId="6" fillId="0" borderId="5" xfId="0" applyFont="1" applyBorder="1" applyAlignment="1" applyProtection="1">
      <alignment horizontal="center" vertical="center"/>
      <protection hidden="1"/>
    </xf>
    <xf numFmtId="0" fontId="6" fillId="0" borderId="5" xfId="0" applyFont="1" applyBorder="1" applyAlignment="1" applyProtection="1">
      <alignment horizontal="distributed" vertical="center"/>
      <protection hidden="1"/>
    </xf>
    <xf numFmtId="0" fontId="6" fillId="0" borderId="3" xfId="0" applyFont="1" applyBorder="1" applyAlignment="1" applyProtection="1">
      <alignment horizontal="distributed" vertical="center"/>
      <protection hidden="1"/>
    </xf>
    <xf numFmtId="0" fontId="6" fillId="0" borderId="203" xfId="0" applyFont="1" applyBorder="1" applyAlignment="1" applyProtection="1">
      <alignment horizontal="center" vertical="center"/>
      <protection hidden="1"/>
    </xf>
    <xf numFmtId="0" fontId="6" fillId="0" borderId="147" xfId="0" applyFont="1" applyBorder="1" applyAlignment="1" applyProtection="1">
      <alignment horizontal="center" vertical="center"/>
      <protection hidden="1"/>
    </xf>
    <xf numFmtId="0" fontId="6" fillId="0" borderId="155" xfId="0" applyFont="1" applyBorder="1" applyAlignment="1" applyProtection="1">
      <alignment horizontal="center" vertical="center"/>
      <protection hidden="1"/>
    </xf>
    <xf numFmtId="0" fontId="6" fillId="0" borderId="133" xfId="0" applyFont="1" applyBorder="1" applyAlignment="1" applyProtection="1">
      <alignment horizontal="center" vertical="center"/>
      <protection hidden="1"/>
    </xf>
    <xf numFmtId="0" fontId="6" fillId="0" borderId="224" xfId="0" applyFont="1" applyBorder="1" applyAlignment="1" applyProtection="1">
      <alignment horizontal="center" vertical="center"/>
      <protection hidden="1"/>
    </xf>
    <xf numFmtId="0" fontId="6" fillId="0" borderId="204" xfId="0" applyFont="1" applyBorder="1" applyAlignment="1" applyProtection="1">
      <alignment horizontal="center" vertical="center"/>
      <protection hidden="1"/>
    </xf>
    <xf numFmtId="0" fontId="6" fillId="0" borderId="0" xfId="0" applyFont="1" applyAlignment="1" applyProtection="1">
      <alignment horizontal="left" vertical="top" wrapText="1" indent="1"/>
      <protection hidden="1"/>
    </xf>
    <xf numFmtId="0" fontId="42" fillId="0" borderId="0" xfId="0" applyFont="1" applyAlignment="1" applyProtection="1">
      <alignment horizontal="right"/>
      <protection hidden="1"/>
    </xf>
    <xf numFmtId="0" fontId="42" fillId="0" borderId="0" xfId="0" applyFont="1" applyAlignment="1" applyProtection="1">
      <alignment horizontal="left"/>
      <protection hidden="1"/>
    </xf>
    <xf numFmtId="0" fontId="45" fillId="0" borderId="13" xfId="0" applyFont="1" applyBorder="1" applyAlignment="1" applyProtection="1">
      <alignment horizontal="center" vertical="center"/>
      <protection hidden="1"/>
    </xf>
    <xf numFmtId="0" fontId="45" fillId="0" borderId="193" xfId="0" applyFont="1" applyBorder="1" applyAlignment="1" applyProtection="1">
      <alignment horizontal="center" vertical="center"/>
      <protection hidden="1"/>
    </xf>
    <xf numFmtId="0" fontId="45" fillId="0" borderId="218"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0" fontId="45" fillId="0" borderId="191" xfId="0" applyFont="1" applyBorder="1" applyAlignment="1" applyProtection="1">
      <alignment horizontal="center" vertical="center"/>
      <protection hidden="1"/>
    </xf>
    <xf numFmtId="0" fontId="45" fillId="0" borderId="227" xfId="0" applyFont="1" applyBorder="1" applyAlignment="1" applyProtection="1">
      <alignment horizontal="center" vertical="center"/>
      <protection hidden="1"/>
    </xf>
    <xf numFmtId="0" fontId="42" fillId="0" borderId="0" xfId="0" applyFont="1" applyAlignment="1" applyProtection="1">
      <alignment horizontal="left" vertical="top" wrapText="1" indent="1"/>
      <protection hidden="1"/>
    </xf>
    <xf numFmtId="0" fontId="42" fillId="0" borderId="228" xfId="0" applyFont="1" applyBorder="1" applyAlignment="1" applyProtection="1">
      <alignment horizontal="center" vertical="center"/>
      <protection hidden="1"/>
    </xf>
    <xf numFmtId="0" fontId="42" fillId="0" borderId="229" xfId="0" applyFont="1" applyBorder="1" applyAlignment="1" applyProtection="1">
      <alignment horizontal="center" vertical="center"/>
      <protection hidden="1"/>
    </xf>
    <xf numFmtId="0" fontId="45" fillId="0" borderId="225" xfId="0" applyFont="1" applyBorder="1" applyAlignment="1" applyProtection="1">
      <alignment horizontal="center" vertical="center"/>
      <protection hidden="1"/>
    </xf>
    <xf numFmtId="0" fontId="45" fillId="0" borderId="221" xfId="0" applyFont="1" applyBorder="1" applyAlignment="1" applyProtection="1">
      <alignment horizontal="center" vertical="center"/>
      <protection hidden="1"/>
    </xf>
    <xf numFmtId="0" fontId="45" fillId="0" borderId="223" xfId="0" applyFont="1" applyBorder="1" applyAlignment="1" applyProtection="1">
      <alignment horizontal="center" vertical="center"/>
      <protection hidden="1"/>
    </xf>
    <xf numFmtId="0" fontId="42" fillId="0" borderId="0" xfId="0" applyFont="1" applyAlignment="1" applyProtection="1">
      <alignment horizontal="left" vertical="center"/>
      <protection hidden="1"/>
    </xf>
    <xf numFmtId="58" fontId="42" fillId="0" borderId="0" xfId="0" applyNumberFormat="1" applyFont="1" applyAlignment="1" applyProtection="1">
      <alignment horizontal="center"/>
      <protection hidden="1"/>
    </xf>
    <xf numFmtId="0" fontId="42" fillId="0" borderId="231" xfId="0" applyFont="1" applyBorder="1" applyAlignment="1" applyProtection="1">
      <alignment horizontal="center" vertical="center"/>
      <protection hidden="1"/>
    </xf>
    <xf numFmtId="0" fontId="42" fillId="0" borderId="232" xfId="0" applyFont="1" applyBorder="1" applyAlignment="1" applyProtection="1">
      <alignment horizontal="center" vertical="center"/>
      <protection hidden="1"/>
    </xf>
    <xf numFmtId="0" fontId="42" fillId="0" borderId="233" xfId="0" applyFont="1" applyBorder="1" applyAlignment="1" applyProtection="1">
      <alignment horizontal="center" vertical="center"/>
      <protection hidden="1"/>
    </xf>
    <xf numFmtId="0" fontId="42" fillId="0" borderId="133" xfId="0" applyFont="1" applyBorder="1" applyAlignment="1" applyProtection="1">
      <alignment horizontal="center" vertical="center"/>
      <protection hidden="1"/>
    </xf>
    <xf numFmtId="0" fontId="42" fillId="0" borderId="234" xfId="0" applyFont="1" applyBorder="1" applyAlignment="1" applyProtection="1">
      <alignment horizontal="center" vertical="center"/>
      <protection hidden="1"/>
    </xf>
    <xf numFmtId="0" fontId="42" fillId="0" borderId="16" xfId="0" applyFont="1" applyBorder="1" applyAlignment="1" applyProtection="1">
      <alignment horizontal="center" vertical="center"/>
      <protection hidden="1"/>
    </xf>
    <xf numFmtId="0" fontId="42" fillId="0" borderId="39" xfId="0" applyFont="1" applyBorder="1" applyAlignment="1" applyProtection="1">
      <alignment horizontal="center" vertical="center"/>
      <protection hidden="1"/>
    </xf>
    <xf numFmtId="0" fontId="42" fillId="0" borderId="0" xfId="0" applyFont="1" applyAlignment="1" applyProtection="1">
      <alignment horizontal="center"/>
      <protection hidden="1"/>
    </xf>
    <xf numFmtId="0" fontId="42" fillId="0" borderId="3" xfId="0" applyFont="1" applyBorder="1" applyAlignment="1" applyProtection="1">
      <alignment horizontal="center" vertical="distributed" textRotation="255"/>
      <protection hidden="1"/>
    </xf>
    <xf numFmtId="0" fontId="42" fillId="0" borderId="4" xfId="0" applyFont="1" applyBorder="1" applyAlignment="1" applyProtection="1">
      <alignment horizontal="center" vertical="distributed" textRotation="255"/>
      <protection hidden="1"/>
    </xf>
    <xf numFmtId="0" fontId="42" fillId="0" borderId="3" xfId="0" applyFont="1" applyBorder="1" applyAlignment="1" applyProtection="1">
      <alignment horizontal="center" vertical="center"/>
      <protection hidden="1"/>
    </xf>
    <xf numFmtId="0" fontId="42" fillId="0" borderId="0" xfId="0" applyFont="1" applyBorder="1" applyAlignment="1" applyProtection="1">
      <alignment horizontal="center" vertical="center"/>
      <protection hidden="1"/>
    </xf>
    <xf numFmtId="0" fontId="47" fillId="0" borderId="10" xfId="0" applyFont="1" applyBorder="1" applyAlignment="1" applyProtection="1">
      <alignment horizontal="center" vertical="center"/>
      <protection hidden="1"/>
    </xf>
    <xf numFmtId="0" fontId="47" fillId="0" borderId="191" xfId="0" applyFont="1" applyBorder="1" applyAlignment="1" applyProtection="1">
      <alignment horizontal="center" vertical="center"/>
      <protection hidden="1"/>
    </xf>
    <xf numFmtId="0" fontId="42" fillId="0" borderId="5" xfId="0" applyFont="1" applyBorder="1" applyAlignment="1" applyProtection="1">
      <alignment horizontal="center" vertical="center"/>
      <protection hidden="1"/>
    </xf>
    <xf numFmtId="0" fontId="47" fillId="0" borderId="0" xfId="0" applyFont="1" applyAlignment="1" applyProtection="1">
      <alignment horizontal="left" vertical="top" wrapText="1"/>
      <protection hidden="1"/>
    </xf>
    <xf numFmtId="0" fontId="42" fillId="0" borderId="0" xfId="0" applyFont="1" applyAlignment="1" applyProtection="1">
      <alignment horizontal="left" vertical="center" indent="1"/>
      <protection hidden="1"/>
    </xf>
    <xf numFmtId="0" fontId="42" fillId="0" borderId="222" xfId="0" applyFont="1" applyBorder="1" applyAlignment="1" applyProtection="1">
      <alignment horizontal="center" vertical="center"/>
      <protection hidden="1"/>
    </xf>
    <xf numFmtId="0" fontId="42" fillId="0" borderId="221" xfId="0" applyFont="1" applyBorder="1" applyAlignment="1" applyProtection="1">
      <alignment horizontal="center" vertical="center"/>
      <protection hidden="1"/>
    </xf>
    <xf numFmtId="0" fontId="46" fillId="0" borderId="225" xfId="0" applyFont="1" applyBorder="1" applyAlignment="1" applyProtection="1">
      <alignment horizontal="center" vertical="center"/>
      <protection hidden="1"/>
    </xf>
    <xf numFmtId="0" fontId="46" fillId="0" borderId="221" xfId="0" applyFont="1" applyBorder="1" applyAlignment="1" applyProtection="1">
      <alignment horizontal="center" vertical="center"/>
      <protection hidden="1"/>
    </xf>
    <xf numFmtId="0" fontId="42" fillId="0" borderId="223" xfId="0" applyFont="1" applyBorder="1" applyAlignment="1" applyProtection="1">
      <alignment horizontal="center" vertical="center"/>
      <protection hidden="1"/>
    </xf>
    <xf numFmtId="0" fontId="42" fillId="0" borderId="11" xfId="0" applyFont="1" applyBorder="1" applyAlignment="1" applyProtection="1">
      <alignment horizontal="center" vertical="distributed" textRotation="255"/>
      <protection hidden="1"/>
    </xf>
    <xf numFmtId="0" fontId="42" fillId="0" borderId="15" xfId="0" applyFont="1" applyBorder="1" applyAlignment="1" applyProtection="1">
      <alignment horizontal="center" vertical="distributed" textRotation="255"/>
      <protection hidden="1"/>
    </xf>
    <xf numFmtId="0" fontId="42" fillId="0" borderId="18" xfId="0" applyFont="1" applyBorder="1" applyAlignment="1" applyProtection="1">
      <alignment horizontal="center" vertical="distributed" textRotation="255"/>
      <protection hidden="1"/>
    </xf>
    <xf numFmtId="0" fontId="43" fillId="0" borderId="0" xfId="0" applyFont="1" applyAlignment="1" applyProtection="1">
      <alignment horizontal="center" vertical="center"/>
      <protection hidden="1"/>
    </xf>
    <xf numFmtId="0" fontId="42" fillId="0" borderId="222" xfId="0" applyFont="1" applyBorder="1" applyAlignment="1" applyProtection="1">
      <alignment horizontal="distributed" vertical="center"/>
      <protection hidden="1"/>
    </xf>
    <xf numFmtId="0" fontId="42" fillId="0" borderId="225" xfId="0" applyFont="1" applyBorder="1" applyAlignment="1" applyProtection="1">
      <alignment horizontal="distributed" vertical="center"/>
      <protection hidden="1"/>
    </xf>
    <xf numFmtId="0" fontId="45" fillId="0" borderId="225" xfId="0" applyFont="1" applyBorder="1" applyAlignment="1" applyProtection="1">
      <alignment horizontal="right" vertical="center"/>
      <protection hidden="1"/>
    </xf>
    <xf numFmtId="0" fontId="45" fillId="0" borderId="221" xfId="0" applyFont="1" applyBorder="1" applyAlignment="1" applyProtection="1">
      <alignment horizontal="right" vertical="center"/>
      <protection hidden="1"/>
    </xf>
    <xf numFmtId="0" fontId="46" fillId="0" borderId="221" xfId="0" applyFont="1" applyBorder="1" applyAlignment="1" applyProtection="1">
      <alignment horizontal="left" vertical="center"/>
      <protection hidden="1"/>
    </xf>
    <xf numFmtId="0" fontId="42" fillId="0" borderId="7"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91" xfId="0" applyFont="1" applyBorder="1" applyAlignment="1" applyProtection="1">
      <alignment horizontal="center" vertical="center"/>
      <protection hidden="1"/>
    </xf>
    <xf numFmtId="0" fontId="6" fillId="0" borderId="230" xfId="0" applyFont="1" applyBorder="1" applyAlignment="1" applyProtection="1">
      <alignment horizontal="distributed" vertical="center"/>
      <protection hidden="1"/>
    </xf>
    <xf numFmtId="0" fontId="42" fillId="0" borderId="231" xfId="0" applyFont="1" applyBorder="1" applyAlignment="1" applyProtection="1">
      <alignment horizontal="distributed" vertical="center"/>
      <protection hidden="1"/>
    </xf>
    <xf numFmtId="0" fontId="42" fillId="0" borderId="224" xfId="0" applyFont="1" applyBorder="1" applyAlignment="1" applyProtection="1">
      <alignment horizontal="center" vertical="center"/>
      <protection hidden="1"/>
    </xf>
    <xf numFmtId="0" fontId="42" fillId="0" borderId="203" xfId="0" applyFont="1" applyBorder="1" applyAlignment="1" applyProtection="1">
      <alignment horizontal="center" vertical="center"/>
      <protection hidden="1"/>
    </xf>
    <xf numFmtId="0" fontId="42" fillId="0" borderId="204" xfId="0" applyFont="1" applyBorder="1" applyAlignment="1" applyProtection="1">
      <alignment horizontal="center" vertical="center"/>
      <protection hidden="1"/>
    </xf>
    <xf numFmtId="0" fontId="42" fillId="0" borderId="175" xfId="0" applyFont="1" applyBorder="1" applyAlignment="1" applyProtection="1">
      <alignment horizontal="distributed" vertical="center"/>
      <protection hidden="1"/>
    </xf>
    <xf numFmtId="0" fontId="42" fillId="0" borderId="133" xfId="0" applyFont="1" applyBorder="1" applyAlignment="1" applyProtection="1">
      <alignment horizontal="distributed" vertical="center"/>
      <protection hidden="1"/>
    </xf>
    <xf numFmtId="0" fontId="45" fillId="0" borderId="3" xfId="0" applyFont="1" applyBorder="1" applyAlignment="1" applyProtection="1">
      <alignment horizontal="center" vertical="center"/>
      <protection hidden="1"/>
    </xf>
    <xf numFmtId="0" fontId="42" fillId="0" borderId="133" xfId="0" applyFont="1" applyBorder="1" applyAlignment="1" applyProtection="1">
      <alignment horizontal="center" vertical="distributed" textRotation="255"/>
      <protection hidden="1"/>
    </xf>
    <xf numFmtId="0" fontId="0" fillId="2" borderId="49" xfId="0" applyFill="1" applyBorder="1" applyAlignment="1" applyProtection="1">
      <alignment horizontal="center" vertical="center"/>
      <protection hidden="1"/>
    </xf>
    <xf numFmtId="0" fontId="2" fillId="2" borderId="46" xfId="0" applyFont="1" applyFill="1" applyBorder="1" applyAlignment="1" applyProtection="1">
      <alignment horizontal="center" vertical="center"/>
      <protection hidden="1"/>
    </xf>
    <xf numFmtId="0" fontId="2" fillId="2" borderId="62" xfId="0" applyFont="1" applyFill="1" applyBorder="1" applyAlignment="1" applyProtection="1">
      <alignment horizontal="center" vertical="center"/>
      <protection hidden="1"/>
    </xf>
    <xf numFmtId="0" fontId="2" fillId="2" borderId="47" xfId="0" applyFont="1" applyFill="1" applyBorder="1" applyAlignment="1" applyProtection="1">
      <alignment horizontal="center" vertical="center"/>
      <protection hidden="1"/>
    </xf>
    <xf numFmtId="0" fontId="4" fillId="2" borderId="235" xfId="0" applyFont="1" applyFill="1" applyBorder="1" applyAlignment="1" applyProtection="1">
      <alignment horizontal="center" vertical="center"/>
      <protection hidden="1"/>
    </xf>
    <xf numFmtId="0" fontId="4" fillId="2" borderId="58" xfId="0" applyFont="1" applyFill="1" applyBorder="1" applyAlignment="1" applyProtection="1">
      <alignment horizontal="center" vertical="center"/>
      <protection hidden="1"/>
    </xf>
    <xf numFmtId="9" fontId="2" fillId="2" borderId="22" xfId="1" applyFont="1" applyFill="1" applyBorder="1" applyAlignment="1" applyProtection="1">
      <alignment horizontal="center" vertical="center"/>
      <protection hidden="1"/>
    </xf>
    <xf numFmtId="0" fontId="2" fillId="2" borderId="236"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vertical="center"/>
      <protection hidden="1"/>
    </xf>
    <xf numFmtId="0" fontId="2" fillId="2" borderId="66" xfId="0" applyFont="1" applyFill="1" applyBorder="1" applyAlignment="1" applyProtection="1">
      <alignment horizontal="center" vertical="center"/>
      <protection hidden="1"/>
    </xf>
    <xf numFmtId="0" fontId="2" fillId="2" borderId="124" xfId="0" applyFont="1" applyFill="1" applyBorder="1" applyAlignment="1" applyProtection="1">
      <alignment horizontal="center" vertical="center"/>
      <protection hidden="1"/>
    </xf>
    <xf numFmtId="0" fontId="2" fillId="2" borderId="63" xfId="0" applyFont="1" applyFill="1" applyBorder="1" applyAlignment="1" applyProtection="1">
      <alignment horizontal="center" vertical="center"/>
      <protection hidden="1"/>
    </xf>
    <xf numFmtId="0" fontId="2" fillId="2" borderId="52" xfId="0" applyFont="1" applyFill="1" applyBorder="1" applyAlignment="1" applyProtection="1">
      <alignment horizontal="center" vertical="center"/>
      <protection hidden="1"/>
    </xf>
    <xf numFmtId="0" fontId="23" fillId="2" borderId="124" xfId="0" applyFont="1" applyFill="1" applyBorder="1" applyAlignment="1" applyProtection="1">
      <alignment horizontal="center" vertical="center"/>
      <protection hidden="1"/>
    </xf>
    <xf numFmtId="0" fontId="23" fillId="2" borderId="63" xfId="0" applyFont="1" applyFill="1" applyBorder="1" applyAlignment="1" applyProtection="1">
      <alignment horizontal="center" vertical="center"/>
      <protection hidden="1"/>
    </xf>
    <xf numFmtId="0" fontId="23" fillId="2" borderId="52" xfId="0" applyFont="1" applyFill="1" applyBorder="1" applyAlignment="1" applyProtection="1">
      <alignment horizontal="center" vertical="center"/>
      <protection hidden="1"/>
    </xf>
    <xf numFmtId="9" fontId="23" fillId="2" borderId="22" xfId="1" applyFont="1" applyFill="1" applyBorder="1" applyAlignment="1" applyProtection="1">
      <alignment horizontal="center" vertical="center"/>
      <protection hidden="1"/>
    </xf>
    <xf numFmtId="0" fontId="23" fillId="2" borderId="236" xfId="0" applyFont="1" applyFill="1" applyBorder="1" applyAlignment="1" applyProtection="1">
      <alignment horizontal="center" vertical="center"/>
      <protection hidden="1"/>
    </xf>
    <xf numFmtId="0" fontId="23" fillId="2" borderId="22" xfId="0" applyFont="1" applyFill="1" applyBorder="1" applyAlignment="1" applyProtection="1">
      <alignment horizontal="center" vertical="center"/>
      <protection hidden="1"/>
    </xf>
    <xf numFmtId="0" fontId="23" fillId="2" borderId="61" xfId="0" applyFont="1" applyFill="1" applyBorder="1" applyAlignment="1" applyProtection="1">
      <alignment horizontal="center" vertical="center"/>
      <protection hidden="1"/>
    </xf>
    <xf numFmtId="0" fontId="23" fillId="2" borderId="48" xfId="0" applyFont="1" applyFill="1" applyBorder="1" applyAlignment="1" applyProtection="1">
      <alignment horizontal="center" vertical="center"/>
      <protection hidden="1"/>
    </xf>
    <xf numFmtId="0" fontId="23" fillId="2" borderId="72" xfId="0" applyFont="1" applyFill="1" applyBorder="1" applyAlignment="1" applyProtection="1">
      <alignment horizontal="center" vertical="center"/>
      <protection hidden="1"/>
    </xf>
    <xf numFmtId="0" fontId="4" fillId="0" borderId="124" xfId="0" applyFont="1" applyBorder="1" applyAlignment="1" applyProtection="1">
      <alignment horizontal="center" vertical="center"/>
      <protection hidden="1"/>
    </xf>
    <xf numFmtId="0" fontId="4" fillId="0" borderId="237" xfId="0" applyFont="1" applyBorder="1" applyAlignment="1" applyProtection="1">
      <alignment horizontal="center" vertical="center"/>
      <protection hidden="1"/>
    </xf>
    <xf numFmtId="0" fontId="4" fillId="0" borderId="80"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82"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236" xfId="0" applyFont="1" applyBorder="1" applyAlignment="1" applyProtection="1">
      <alignment horizontal="center" vertical="center"/>
      <protection hidden="1"/>
    </xf>
    <xf numFmtId="0" fontId="4" fillId="0" borderId="74" xfId="0" applyFont="1" applyBorder="1" applyAlignment="1" applyProtection="1">
      <alignment horizontal="center" vertical="center"/>
      <protection hidden="1"/>
    </xf>
    <xf numFmtId="0" fontId="4" fillId="0" borderId="66" xfId="0"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83" xfId="0" applyFont="1" applyBorder="1" applyAlignment="1" applyProtection="1">
      <alignment horizontal="center" vertical="center"/>
      <protection hidden="1"/>
    </xf>
    <xf numFmtId="0" fontId="4" fillId="0" borderId="85" xfId="0" applyFont="1" applyBorder="1" applyAlignment="1" applyProtection="1">
      <alignment horizontal="center" vertical="center"/>
      <protection hidden="1"/>
    </xf>
    <xf numFmtId="0" fontId="4" fillId="0" borderId="69"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cellXfs>
  <cellStyles count="5">
    <cellStyle name="パーセント" xfId="1" builtinId="5"/>
    <cellStyle name="パーセント 2" xfId="2"/>
    <cellStyle name="標準" xfId="0" builtinId="0"/>
    <cellStyle name="標準 2" xfId="3"/>
    <cellStyle name="標準 3" xfId="4"/>
  </cellStyles>
  <dxfs count="8">
    <dxf>
      <fill>
        <patternFill>
          <bgColor theme="0" tint="-0.34998626667073579"/>
        </patternFill>
      </fill>
    </dxf>
    <dxf>
      <fill>
        <patternFill>
          <bgColor theme="0" tint="-0.34998626667073579"/>
        </patternFill>
      </fill>
    </dxf>
    <dxf>
      <font>
        <strike/>
      </font>
      <fill>
        <patternFill>
          <bgColor theme="0" tint="-0.34998626667073579"/>
        </patternFill>
      </fill>
    </dxf>
    <dxf>
      <font>
        <strike/>
      </font>
      <fill>
        <patternFill>
          <bgColor theme="0" tint="-0.34998626667073579"/>
        </patternFill>
      </fill>
    </dxf>
    <dxf>
      <font>
        <strike val="0"/>
      </font>
      <fill>
        <patternFill>
          <bgColor theme="0" tint="-0.34998626667073579"/>
        </patternFill>
      </fill>
    </dxf>
    <dxf>
      <font>
        <strike val="0"/>
      </font>
      <fill>
        <patternFill>
          <bgColor theme="0" tint="-0.34998626667073579"/>
        </patternFill>
      </fill>
    </dxf>
    <dxf>
      <font>
        <strike/>
      </font>
      <fill>
        <patternFill>
          <bgColor theme="0" tint="-0.34998626667073579"/>
        </patternFill>
      </fill>
    </dxf>
    <dxf>
      <font>
        <strike/>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K$10" lockText="1"/>
</file>

<file path=xl/ctrlProps/ctrlProp10.xml><?xml version="1.0" encoding="utf-8"?>
<formControlPr xmlns="http://schemas.microsoft.com/office/spreadsheetml/2009/9/main" objectType="CheckBox" fmlaLink="$K$28" lockText="1"/>
</file>

<file path=xl/ctrlProps/ctrlProp100.xml><?xml version="1.0" encoding="utf-8"?>
<formControlPr xmlns="http://schemas.microsoft.com/office/spreadsheetml/2009/9/main" objectType="CheckBox" fmlaLink="$K$48" lockText="1"/>
</file>

<file path=xl/ctrlProps/ctrlProp101.xml><?xml version="1.0" encoding="utf-8"?>
<formControlPr xmlns="http://schemas.microsoft.com/office/spreadsheetml/2009/9/main" objectType="CheckBox" fmlaLink="D10" lockText="1"/>
</file>

<file path=xl/ctrlProps/ctrlProp102.xml><?xml version="1.0" encoding="utf-8"?>
<formControlPr xmlns="http://schemas.microsoft.com/office/spreadsheetml/2009/9/main" objectType="CheckBox" fmlaLink="$D$12" lockText="1"/>
</file>

<file path=xl/ctrlProps/ctrlProp103.xml><?xml version="1.0" encoding="utf-8"?>
<formControlPr xmlns="http://schemas.microsoft.com/office/spreadsheetml/2009/9/main" objectType="CheckBox" fmlaLink="$D$14" lockText="1"/>
</file>

<file path=xl/ctrlProps/ctrlProp104.xml><?xml version="1.0" encoding="utf-8"?>
<formControlPr xmlns="http://schemas.microsoft.com/office/spreadsheetml/2009/9/main" objectType="CheckBox" fmlaLink="$D$16" lockText="1"/>
</file>

<file path=xl/ctrlProps/ctrlProp105.xml><?xml version="1.0" encoding="utf-8"?>
<formControlPr xmlns="http://schemas.microsoft.com/office/spreadsheetml/2009/9/main" objectType="CheckBox" fmlaLink="$D$18" lockText="1"/>
</file>

<file path=xl/ctrlProps/ctrlProp106.xml><?xml version="1.0" encoding="utf-8"?>
<formControlPr xmlns="http://schemas.microsoft.com/office/spreadsheetml/2009/9/main" objectType="CheckBox" fmlaLink="$D$20" lockText="1"/>
</file>

<file path=xl/ctrlProps/ctrlProp107.xml><?xml version="1.0" encoding="utf-8"?>
<formControlPr xmlns="http://schemas.microsoft.com/office/spreadsheetml/2009/9/main" objectType="CheckBox" fmlaLink="$D$22" lockText="1"/>
</file>

<file path=xl/ctrlProps/ctrlProp108.xml><?xml version="1.0" encoding="utf-8"?>
<formControlPr xmlns="http://schemas.microsoft.com/office/spreadsheetml/2009/9/main" objectType="CheckBox" fmlaLink="$D$24" lockText="1"/>
</file>

<file path=xl/ctrlProps/ctrlProp109.xml><?xml version="1.0" encoding="utf-8"?>
<formControlPr xmlns="http://schemas.microsoft.com/office/spreadsheetml/2009/9/main" objectType="CheckBox" fmlaLink="$D$26" lockText="1"/>
</file>

<file path=xl/ctrlProps/ctrlProp11.xml><?xml version="1.0" encoding="utf-8"?>
<formControlPr xmlns="http://schemas.microsoft.com/office/spreadsheetml/2009/9/main" objectType="CheckBox" fmlaLink="$K$30" lockText="1"/>
</file>

<file path=xl/ctrlProps/ctrlProp110.xml><?xml version="1.0" encoding="utf-8"?>
<formControlPr xmlns="http://schemas.microsoft.com/office/spreadsheetml/2009/9/main" objectType="CheckBox" fmlaLink="$D$28" lockText="1"/>
</file>

<file path=xl/ctrlProps/ctrlProp111.xml><?xml version="1.0" encoding="utf-8"?>
<formControlPr xmlns="http://schemas.microsoft.com/office/spreadsheetml/2009/9/main" objectType="CheckBox" fmlaLink="$D$30" lockText="1"/>
</file>

<file path=xl/ctrlProps/ctrlProp112.xml><?xml version="1.0" encoding="utf-8"?>
<formControlPr xmlns="http://schemas.microsoft.com/office/spreadsheetml/2009/9/main" objectType="CheckBox" fmlaLink="$D$32" lockText="1"/>
</file>

<file path=xl/ctrlProps/ctrlProp113.xml><?xml version="1.0" encoding="utf-8"?>
<formControlPr xmlns="http://schemas.microsoft.com/office/spreadsheetml/2009/9/main" objectType="CheckBox" fmlaLink="$D$34" lockText="1"/>
</file>

<file path=xl/ctrlProps/ctrlProp114.xml><?xml version="1.0" encoding="utf-8"?>
<formControlPr xmlns="http://schemas.microsoft.com/office/spreadsheetml/2009/9/main" objectType="CheckBox" fmlaLink="$D$36" lockText="1"/>
</file>

<file path=xl/ctrlProps/ctrlProp115.xml><?xml version="1.0" encoding="utf-8"?>
<formControlPr xmlns="http://schemas.microsoft.com/office/spreadsheetml/2009/9/main" objectType="CheckBox" fmlaLink="$D$38" lockText="1"/>
</file>

<file path=xl/ctrlProps/ctrlProp116.xml><?xml version="1.0" encoding="utf-8"?>
<formControlPr xmlns="http://schemas.microsoft.com/office/spreadsheetml/2009/9/main" objectType="CheckBox" fmlaLink="$D$40" lockText="1"/>
</file>

<file path=xl/ctrlProps/ctrlProp117.xml><?xml version="1.0" encoding="utf-8"?>
<formControlPr xmlns="http://schemas.microsoft.com/office/spreadsheetml/2009/9/main" objectType="CheckBox" fmlaLink="$D$42" lockText="1"/>
</file>

<file path=xl/ctrlProps/ctrlProp118.xml><?xml version="1.0" encoding="utf-8"?>
<formControlPr xmlns="http://schemas.microsoft.com/office/spreadsheetml/2009/9/main" objectType="CheckBox" fmlaLink="$D$44" lockText="1"/>
</file>

<file path=xl/ctrlProps/ctrlProp119.xml><?xml version="1.0" encoding="utf-8"?>
<formControlPr xmlns="http://schemas.microsoft.com/office/spreadsheetml/2009/9/main" objectType="CheckBox" fmlaLink="$D$46" lockText="1"/>
</file>

<file path=xl/ctrlProps/ctrlProp12.xml><?xml version="1.0" encoding="utf-8"?>
<formControlPr xmlns="http://schemas.microsoft.com/office/spreadsheetml/2009/9/main" objectType="CheckBox" fmlaLink="$K$32" lockText="1"/>
</file>

<file path=xl/ctrlProps/ctrlProp120.xml><?xml version="1.0" encoding="utf-8"?>
<formControlPr xmlns="http://schemas.microsoft.com/office/spreadsheetml/2009/9/main" objectType="CheckBox" fmlaLink="$D$48" lockText="1"/>
</file>

<file path=xl/ctrlProps/ctrlProp13.xml><?xml version="1.0" encoding="utf-8"?>
<formControlPr xmlns="http://schemas.microsoft.com/office/spreadsheetml/2009/9/main" objectType="CheckBox" fmlaLink="$K$34" lockText="1"/>
</file>

<file path=xl/ctrlProps/ctrlProp14.xml><?xml version="1.0" encoding="utf-8"?>
<formControlPr xmlns="http://schemas.microsoft.com/office/spreadsheetml/2009/9/main" objectType="CheckBox" fmlaLink="$K$36" lockText="1"/>
</file>

<file path=xl/ctrlProps/ctrlProp15.xml><?xml version="1.0" encoding="utf-8"?>
<formControlPr xmlns="http://schemas.microsoft.com/office/spreadsheetml/2009/9/main" objectType="CheckBox" fmlaLink="$K$38" lockText="1"/>
</file>

<file path=xl/ctrlProps/ctrlProp16.xml><?xml version="1.0" encoding="utf-8"?>
<formControlPr xmlns="http://schemas.microsoft.com/office/spreadsheetml/2009/9/main" objectType="CheckBox" fmlaLink="$K$40" lockText="1"/>
</file>

<file path=xl/ctrlProps/ctrlProp17.xml><?xml version="1.0" encoding="utf-8"?>
<formControlPr xmlns="http://schemas.microsoft.com/office/spreadsheetml/2009/9/main" objectType="CheckBox" fmlaLink="$K$42" lockText="1"/>
</file>

<file path=xl/ctrlProps/ctrlProp18.xml><?xml version="1.0" encoding="utf-8"?>
<formControlPr xmlns="http://schemas.microsoft.com/office/spreadsheetml/2009/9/main" objectType="CheckBox" fmlaLink="$K$44" lockText="1"/>
</file>

<file path=xl/ctrlProps/ctrlProp19.xml><?xml version="1.0" encoding="utf-8"?>
<formControlPr xmlns="http://schemas.microsoft.com/office/spreadsheetml/2009/9/main" objectType="CheckBox" fmlaLink="$K$46" lockText="1"/>
</file>

<file path=xl/ctrlProps/ctrlProp2.xml><?xml version="1.0" encoding="utf-8"?>
<formControlPr xmlns="http://schemas.microsoft.com/office/spreadsheetml/2009/9/main" objectType="CheckBox" fmlaLink="$K$12" lockText="1"/>
</file>

<file path=xl/ctrlProps/ctrlProp20.xml><?xml version="1.0" encoding="utf-8"?>
<formControlPr xmlns="http://schemas.microsoft.com/office/spreadsheetml/2009/9/main" objectType="CheckBox" fmlaLink="$K$48" lockText="1"/>
</file>

<file path=xl/ctrlProps/ctrlProp21.xml><?xml version="1.0" encoding="utf-8"?>
<formControlPr xmlns="http://schemas.microsoft.com/office/spreadsheetml/2009/9/main" objectType="CheckBox" fmlaLink="D10" lockText="1"/>
</file>

<file path=xl/ctrlProps/ctrlProp22.xml><?xml version="1.0" encoding="utf-8"?>
<formControlPr xmlns="http://schemas.microsoft.com/office/spreadsheetml/2009/9/main" objectType="CheckBox" fmlaLink="$D$12" lockText="1"/>
</file>

<file path=xl/ctrlProps/ctrlProp23.xml><?xml version="1.0" encoding="utf-8"?>
<formControlPr xmlns="http://schemas.microsoft.com/office/spreadsheetml/2009/9/main" objectType="CheckBox" fmlaLink="$D$14" lockText="1"/>
</file>

<file path=xl/ctrlProps/ctrlProp24.xml><?xml version="1.0" encoding="utf-8"?>
<formControlPr xmlns="http://schemas.microsoft.com/office/spreadsheetml/2009/9/main" objectType="CheckBox" fmlaLink="$D$16" lockText="1"/>
</file>

<file path=xl/ctrlProps/ctrlProp25.xml><?xml version="1.0" encoding="utf-8"?>
<formControlPr xmlns="http://schemas.microsoft.com/office/spreadsheetml/2009/9/main" objectType="CheckBox" fmlaLink="$D$18" lockText="1"/>
</file>

<file path=xl/ctrlProps/ctrlProp26.xml><?xml version="1.0" encoding="utf-8"?>
<formControlPr xmlns="http://schemas.microsoft.com/office/spreadsheetml/2009/9/main" objectType="CheckBox" fmlaLink="$D$20" lockText="1"/>
</file>

<file path=xl/ctrlProps/ctrlProp27.xml><?xml version="1.0" encoding="utf-8"?>
<formControlPr xmlns="http://schemas.microsoft.com/office/spreadsheetml/2009/9/main" objectType="CheckBox" fmlaLink="$D$22" lockText="1"/>
</file>

<file path=xl/ctrlProps/ctrlProp28.xml><?xml version="1.0" encoding="utf-8"?>
<formControlPr xmlns="http://schemas.microsoft.com/office/spreadsheetml/2009/9/main" objectType="CheckBox" fmlaLink="$D$24" lockText="1"/>
</file>

<file path=xl/ctrlProps/ctrlProp29.xml><?xml version="1.0" encoding="utf-8"?>
<formControlPr xmlns="http://schemas.microsoft.com/office/spreadsheetml/2009/9/main" objectType="CheckBox" fmlaLink="$D$26" lockText="1"/>
</file>

<file path=xl/ctrlProps/ctrlProp3.xml><?xml version="1.0" encoding="utf-8"?>
<formControlPr xmlns="http://schemas.microsoft.com/office/spreadsheetml/2009/9/main" objectType="CheckBox" fmlaLink="$K$14" lockText="1"/>
</file>

<file path=xl/ctrlProps/ctrlProp30.xml><?xml version="1.0" encoding="utf-8"?>
<formControlPr xmlns="http://schemas.microsoft.com/office/spreadsheetml/2009/9/main" objectType="CheckBox" fmlaLink="$D$28" lockText="1"/>
</file>

<file path=xl/ctrlProps/ctrlProp31.xml><?xml version="1.0" encoding="utf-8"?>
<formControlPr xmlns="http://schemas.microsoft.com/office/spreadsheetml/2009/9/main" objectType="CheckBox" fmlaLink="$D$30" lockText="1"/>
</file>

<file path=xl/ctrlProps/ctrlProp32.xml><?xml version="1.0" encoding="utf-8"?>
<formControlPr xmlns="http://schemas.microsoft.com/office/spreadsheetml/2009/9/main" objectType="CheckBox" fmlaLink="$D$32" lockText="1"/>
</file>

<file path=xl/ctrlProps/ctrlProp33.xml><?xml version="1.0" encoding="utf-8"?>
<formControlPr xmlns="http://schemas.microsoft.com/office/spreadsheetml/2009/9/main" objectType="CheckBox" fmlaLink="$D$34" lockText="1"/>
</file>

<file path=xl/ctrlProps/ctrlProp34.xml><?xml version="1.0" encoding="utf-8"?>
<formControlPr xmlns="http://schemas.microsoft.com/office/spreadsheetml/2009/9/main" objectType="CheckBox" fmlaLink="$D$36" lockText="1"/>
</file>

<file path=xl/ctrlProps/ctrlProp35.xml><?xml version="1.0" encoding="utf-8"?>
<formControlPr xmlns="http://schemas.microsoft.com/office/spreadsheetml/2009/9/main" objectType="CheckBox" fmlaLink="$D$38" lockText="1"/>
</file>

<file path=xl/ctrlProps/ctrlProp36.xml><?xml version="1.0" encoding="utf-8"?>
<formControlPr xmlns="http://schemas.microsoft.com/office/spreadsheetml/2009/9/main" objectType="CheckBox" fmlaLink="$D$40" lockText="1"/>
</file>

<file path=xl/ctrlProps/ctrlProp37.xml><?xml version="1.0" encoding="utf-8"?>
<formControlPr xmlns="http://schemas.microsoft.com/office/spreadsheetml/2009/9/main" objectType="CheckBox" fmlaLink="$D$42" lockText="1"/>
</file>

<file path=xl/ctrlProps/ctrlProp38.xml><?xml version="1.0" encoding="utf-8"?>
<formControlPr xmlns="http://schemas.microsoft.com/office/spreadsheetml/2009/9/main" objectType="CheckBox" fmlaLink="$D$44" lockText="1"/>
</file>

<file path=xl/ctrlProps/ctrlProp39.xml><?xml version="1.0" encoding="utf-8"?>
<formControlPr xmlns="http://schemas.microsoft.com/office/spreadsheetml/2009/9/main" objectType="CheckBox" fmlaLink="$D$46" lockText="1"/>
</file>

<file path=xl/ctrlProps/ctrlProp4.xml><?xml version="1.0" encoding="utf-8"?>
<formControlPr xmlns="http://schemas.microsoft.com/office/spreadsheetml/2009/9/main" objectType="CheckBox" fmlaLink="$K$16" lockText="1"/>
</file>

<file path=xl/ctrlProps/ctrlProp40.xml><?xml version="1.0" encoding="utf-8"?>
<formControlPr xmlns="http://schemas.microsoft.com/office/spreadsheetml/2009/9/main" objectType="CheckBox" fmlaLink="$D$48" lockText="1"/>
</file>

<file path=xl/ctrlProps/ctrlProp41.xml><?xml version="1.0" encoding="utf-8"?>
<formControlPr xmlns="http://schemas.microsoft.com/office/spreadsheetml/2009/9/main" objectType="CheckBox" fmlaLink="$K$10" lockText="1"/>
</file>

<file path=xl/ctrlProps/ctrlProp42.xml><?xml version="1.0" encoding="utf-8"?>
<formControlPr xmlns="http://schemas.microsoft.com/office/spreadsheetml/2009/9/main" objectType="CheckBox" fmlaLink="$K$12" lockText="1"/>
</file>

<file path=xl/ctrlProps/ctrlProp43.xml><?xml version="1.0" encoding="utf-8"?>
<formControlPr xmlns="http://schemas.microsoft.com/office/spreadsheetml/2009/9/main" objectType="CheckBox" fmlaLink="$K$14" lockText="1"/>
</file>

<file path=xl/ctrlProps/ctrlProp44.xml><?xml version="1.0" encoding="utf-8"?>
<formControlPr xmlns="http://schemas.microsoft.com/office/spreadsheetml/2009/9/main" objectType="CheckBox" fmlaLink="$K$16" lockText="1"/>
</file>

<file path=xl/ctrlProps/ctrlProp45.xml><?xml version="1.0" encoding="utf-8"?>
<formControlPr xmlns="http://schemas.microsoft.com/office/spreadsheetml/2009/9/main" objectType="CheckBox" fmlaLink="$K$18" lockText="1"/>
</file>

<file path=xl/ctrlProps/ctrlProp46.xml><?xml version="1.0" encoding="utf-8"?>
<formControlPr xmlns="http://schemas.microsoft.com/office/spreadsheetml/2009/9/main" objectType="CheckBox" fmlaLink="$K$20" lockText="1"/>
</file>

<file path=xl/ctrlProps/ctrlProp47.xml><?xml version="1.0" encoding="utf-8"?>
<formControlPr xmlns="http://schemas.microsoft.com/office/spreadsheetml/2009/9/main" objectType="CheckBox" fmlaLink="$K$22" lockText="1"/>
</file>

<file path=xl/ctrlProps/ctrlProp48.xml><?xml version="1.0" encoding="utf-8"?>
<formControlPr xmlns="http://schemas.microsoft.com/office/spreadsheetml/2009/9/main" objectType="CheckBox" fmlaLink="$K$24" lockText="1"/>
</file>

<file path=xl/ctrlProps/ctrlProp49.xml><?xml version="1.0" encoding="utf-8"?>
<formControlPr xmlns="http://schemas.microsoft.com/office/spreadsheetml/2009/9/main" objectType="CheckBox" fmlaLink="$K$26" lockText="1"/>
</file>

<file path=xl/ctrlProps/ctrlProp5.xml><?xml version="1.0" encoding="utf-8"?>
<formControlPr xmlns="http://schemas.microsoft.com/office/spreadsheetml/2009/9/main" objectType="CheckBox" fmlaLink="$K$18" lockText="1"/>
</file>

<file path=xl/ctrlProps/ctrlProp50.xml><?xml version="1.0" encoding="utf-8"?>
<formControlPr xmlns="http://schemas.microsoft.com/office/spreadsheetml/2009/9/main" objectType="CheckBox" fmlaLink="$K$28" lockText="1"/>
</file>

<file path=xl/ctrlProps/ctrlProp51.xml><?xml version="1.0" encoding="utf-8"?>
<formControlPr xmlns="http://schemas.microsoft.com/office/spreadsheetml/2009/9/main" objectType="CheckBox" fmlaLink="$K$30" lockText="1"/>
</file>

<file path=xl/ctrlProps/ctrlProp52.xml><?xml version="1.0" encoding="utf-8"?>
<formControlPr xmlns="http://schemas.microsoft.com/office/spreadsheetml/2009/9/main" objectType="CheckBox" fmlaLink="$K$32" lockText="1"/>
</file>

<file path=xl/ctrlProps/ctrlProp53.xml><?xml version="1.0" encoding="utf-8"?>
<formControlPr xmlns="http://schemas.microsoft.com/office/spreadsheetml/2009/9/main" objectType="CheckBox" fmlaLink="$K$34" lockText="1"/>
</file>

<file path=xl/ctrlProps/ctrlProp54.xml><?xml version="1.0" encoding="utf-8"?>
<formControlPr xmlns="http://schemas.microsoft.com/office/spreadsheetml/2009/9/main" objectType="CheckBox" fmlaLink="$K$36" lockText="1"/>
</file>

<file path=xl/ctrlProps/ctrlProp55.xml><?xml version="1.0" encoding="utf-8"?>
<formControlPr xmlns="http://schemas.microsoft.com/office/spreadsheetml/2009/9/main" objectType="CheckBox" fmlaLink="$K$38" lockText="1"/>
</file>

<file path=xl/ctrlProps/ctrlProp56.xml><?xml version="1.0" encoding="utf-8"?>
<formControlPr xmlns="http://schemas.microsoft.com/office/spreadsheetml/2009/9/main" objectType="CheckBox" fmlaLink="$K$40" lockText="1"/>
</file>

<file path=xl/ctrlProps/ctrlProp57.xml><?xml version="1.0" encoding="utf-8"?>
<formControlPr xmlns="http://schemas.microsoft.com/office/spreadsheetml/2009/9/main" objectType="CheckBox" fmlaLink="$K$42" lockText="1"/>
</file>

<file path=xl/ctrlProps/ctrlProp58.xml><?xml version="1.0" encoding="utf-8"?>
<formControlPr xmlns="http://schemas.microsoft.com/office/spreadsheetml/2009/9/main" objectType="CheckBox" fmlaLink="$K$44" lockText="1"/>
</file>

<file path=xl/ctrlProps/ctrlProp59.xml><?xml version="1.0" encoding="utf-8"?>
<formControlPr xmlns="http://schemas.microsoft.com/office/spreadsheetml/2009/9/main" objectType="CheckBox" fmlaLink="$K$46" lockText="1"/>
</file>

<file path=xl/ctrlProps/ctrlProp6.xml><?xml version="1.0" encoding="utf-8"?>
<formControlPr xmlns="http://schemas.microsoft.com/office/spreadsheetml/2009/9/main" objectType="CheckBox" fmlaLink="$K$20" lockText="1"/>
</file>

<file path=xl/ctrlProps/ctrlProp60.xml><?xml version="1.0" encoding="utf-8"?>
<formControlPr xmlns="http://schemas.microsoft.com/office/spreadsheetml/2009/9/main" objectType="CheckBox" fmlaLink="$K$48" lockText="1"/>
</file>

<file path=xl/ctrlProps/ctrlProp61.xml><?xml version="1.0" encoding="utf-8"?>
<formControlPr xmlns="http://schemas.microsoft.com/office/spreadsheetml/2009/9/main" objectType="CheckBox" fmlaLink="D10" lockText="1"/>
</file>

<file path=xl/ctrlProps/ctrlProp62.xml><?xml version="1.0" encoding="utf-8"?>
<formControlPr xmlns="http://schemas.microsoft.com/office/spreadsheetml/2009/9/main" objectType="CheckBox" fmlaLink="$D$12" lockText="1"/>
</file>

<file path=xl/ctrlProps/ctrlProp63.xml><?xml version="1.0" encoding="utf-8"?>
<formControlPr xmlns="http://schemas.microsoft.com/office/spreadsheetml/2009/9/main" objectType="CheckBox" fmlaLink="$D$14" lockText="1"/>
</file>

<file path=xl/ctrlProps/ctrlProp64.xml><?xml version="1.0" encoding="utf-8"?>
<formControlPr xmlns="http://schemas.microsoft.com/office/spreadsheetml/2009/9/main" objectType="CheckBox" fmlaLink="$D$16" lockText="1"/>
</file>

<file path=xl/ctrlProps/ctrlProp65.xml><?xml version="1.0" encoding="utf-8"?>
<formControlPr xmlns="http://schemas.microsoft.com/office/spreadsheetml/2009/9/main" objectType="CheckBox" fmlaLink="$D$18" lockText="1"/>
</file>

<file path=xl/ctrlProps/ctrlProp66.xml><?xml version="1.0" encoding="utf-8"?>
<formControlPr xmlns="http://schemas.microsoft.com/office/spreadsheetml/2009/9/main" objectType="CheckBox" fmlaLink="$D$20" lockText="1"/>
</file>

<file path=xl/ctrlProps/ctrlProp67.xml><?xml version="1.0" encoding="utf-8"?>
<formControlPr xmlns="http://schemas.microsoft.com/office/spreadsheetml/2009/9/main" objectType="CheckBox" fmlaLink="$D$22" lockText="1"/>
</file>

<file path=xl/ctrlProps/ctrlProp68.xml><?xml version="1.0" encoding="utf-8"?>
<formControlPr xmlns="http://schemas.microsoft.com/office/spreadsheetml/2009/9/main" objectType="CheckBox" fmlaLink="$D$24" lockText="1"/>
</file>

<file path=xl/ctrlProps/ctrlProp69.xml><?xml version="1.0" encoding="utf-8"?>
<formControlPr xmlns="http://schemas.microsoft.com/office/spreadsheetml/2009/9/main" objectType="CheckBox" fmlaLink="$D$26" lockText="1"/>
</file>

<file path=xl/ctrlProps/ctrlProp7.xml><?xml version="1.0" encoding="utf-8"?>
<formControlPr xmlns="http://schemas.microsoft.com/office/spreadsheetml/2009/9/main" objectType="CheckBox" fmlaLink="$K$22" lockText="1"/>
</file>

<file path=xl/ctrlProps/ctrlProp70.xml><?xml version="1.0" encoding="utf-8"?>
<formControlPr xmlns="http://schemas.microsoft.com/office/spreadsheetml/2009/9/main" objectType="CheckBox" fmlaLink="$D$28" lockText="1"/>
</file>

<file path=xl/ctrlProps/ctrlProp71.xml><?xml version="1.0" encoding="utf-8"?>
<formControlPr xmlns="http://schemas.microsoft.com/office/spreadsheetml/2009/9/main" objectType="CheckBox" fmlaLink="$D$30" lockText="1"/>
</file>

<file path=xl/ctrlProps/ctrlProp72.xml><?xml version="1.0" encoding="utf-8"?>
<formControlPr xmlns="http://schemas.microsoft.com/office/spreadsheetml/2009/9/main" objectType="CheckBox" fmlaLink="$D$32" lockText="1"/>
</file>

<file path=xl/ctrlProps/ctrlProp73.xml><?xml version="1.0" encoding="utf-8"?>
<formControlPr xmlns="http://schemas.microsoft.com/office/spreadsheetml/2009/9/main" objectType="CheckBox" fmlaLink="$D$34" lockText="1"/>
</file>

<file path=xl/ctrlProps/ctrlProp74.xml><?xml version="1.0" encoding="utf-8"?>
<formControlPr xmlns="http://schemas.microsoft.com/office/spreadsheetml/2009/9/main" objectType="CheckBox" fmlaLink="$D$36" lockText="1"/>
</file>

<file path=xl/ctrlProps/ctrlProp75.xml><?xml version="1.0" encoding="utf-8"?>
<formControlPr xmlns="http://schemas.microsoft.com/office/spreadsheetml/2009/9/main" objectType="CheckBox" fmlaLink="$D$38" lockText="1"/>
</file>

<file path=xl/ctrlProps/ctrlProp76.xml><?xml version="1.0" encoding="utf-8"?>
<formControlPr xmlns="http://schemas.microsoft.com/office/spreadsheetml/2009/9/main" objectType="CheckBox" fmlaLink="$D$40" lockText="1"/>
</file>

<file path=xl/ctrlProps/ctrlProp77.xml><?xml version="1.0" encoding="utf-8"?>
<formControlPr xmlns="http://schemas.microsoft.com/office/spreadsheetml/2009/9/main" objectType="CheckBox" fmlaLink="$D$42" lockText="1"/>
</file>

<file path=xl/ctrlProps/ctrlProp78.xml><?xml version="1.0" encoding="utf-8"?>
<formControlPr xmlns="http://schemas.microsoft.com/office/spreadsheetml/2009/9/main" objectType="CheckBox" fmlaLink="$D$44" lockText="1"/>
</file>

<file path=xl/ctrlProps/ctrlProp79.xml><?xml version="1.0" encoding="utf-8"?>
<formControlPr xmlns="http://schemas.microsoft.com/office/spreadsheetml/2009/9/main" objectType="CheckBox" fmlaLink="$D$46" lockText="1"/>
</file>

<file path=xl/ctrlProps/ctrlProp8.xml><?xml version="1.0" encoding="utf-8"?>
<formControlPr xmlns="http://schemas.microsoft.com/office/spreadsheetml/2009/9/main" objectType="CheckBox" fmlaLink="$K$24" lockText="1"/>
</file>

<file path=xl/ctrlProps/ctrlProp80.xml><?xml version="1.0" encoding="utf-8"?>
<formControlPr xmlns="http://schemas.microsoft.com/office/spreadsheetml/2009/9/main" objectType="CheckBox" fmlaLink="$D$48" lockText="1"/>
</file>

<file path=xl/ctrlProps/ctrlProp81.xml><?xml version="1.0" encoding="utf-8"?>
<formControlPr xmlns="http://schemas.microsoft.com/office/spreadsheetml/2009/9/main" objectType="CheckBox" fmlaLink="$K$10" lockText="1"/>
</file>

<file path=xl/ctrlProps/ctrlProp82.xml><?xml version="1.0" encoding="utf-8"?>
<formControlPr xmlns="http://schemas.microsoft.com/office/spreadsheetml/2009/9/main" objectType="CheckBox" fmlaLink="$K$12" lockText="1"/>
</file>

<file path=xl/ctrlProps/ctrlProp83.xml><?xml version="1.0" encoding="utf-8"?>
<formControlPr xmlns="http://schemas.microsoft.com/office/spreadsheetml/2009/9/main" objectType="CheckBox" fmlaLink="$K$14" lockText="1"/>
</file>

<file path=xl/ctrlProps/ctrlProp84.xml><?xml version="1.0" encoding="utf-8"?>
<formControlPr xmlns="http://schemas.microsoft.com/office/spreadsheetml/2009/9/main" objectType="CheckBox" fmlaLink="$K$16" lockText="1"/>
</file>

<file path=xl/ctrlProps/ctrlProp85.xml><?xml version="1.0" encoding="utf-8"?>
<formControlPr xmlns="http://schemas.microsoft.com/office/spreadsheetml/2009/9/main" objectType="CheckBox" fmlaLink="$K$18" lockText="1"/>
</file>

<file path=xl/ctrlProps/ctrlProp86.xml><?xml version="1.0" encoding="utf-8"?>
<formControlPr xmlns="http://schemas.microsoft.com/office/spreadsheetml/2009/9/main" objectType="CheckBox" fmlaLink="$K$20" lockText="1"/>
</file>

<file path=xl/ctrlProps/ctrlProp87.xml><?xml version="1.0" encoding="utf-8"?>
<formControlPr xmlns="http://schemas.microsoft.com/office/spreadsheetml/2009/9/main" objectType="CheckBox" fmlaLink="$K$22" lockText="1"/>
</file>

<file path=xl/ctrlProps/ctrlProp88.xml><?xml version="1.0" encoding="utf-8"?>
<formControlPr xmlns="http://schemas.microsoft.com/office/spreadsheetml/2009/9/main" objectType="CheckBox" fmlaLink="$K$24" lockText="1"/>
</file>

<file path=xl/ctrlProps/ctrlProp89.xml><?xml version="1.0" encoding="utf-8"?>
<formControlPr xmlns="http://schemas.microsoft.com/office/spreadsheetml/2009/9/main" objectType="CheckBox" fmlaLink="$K$26" lockText="1"/>
</file>

<file path=xl/ctrlProps/ctrlProp9.xml><?xml version="1.0" encoding="utf-8"?>
<formControlPr xmlns="http://schemas.microsoft.com/office/spreadsheetml/2009/9/main" objectType="CheckBox" fmlaLink="$K$26" lockText="1"/>
</file>

<file path=xl/ctrlProps/ctrlProp90.xml><?xml version="1.0" encoding="utf-8"?>
<formControlPr xmlns="http://schemas.microsoft.com/office/spreadsheetml/2009/9/main" objectType="CheckBox" fmlaLink="$K$28" lockText="1"/>
</file>

<file path=xl/ctrlProps/ctrlProp91.xml><?xml version="1.0" encoding="utf-8"?>
<formControlPr xmlns="http://schemas.microsoft.com/office/spreadsheetml/2009/9/main" objectType="CheckBox" fmlaLink="$K$30" lockText="1"/>
</file>

<file path=xl/ctrlProps/ctrlProp92.xml><?xml version="1.0" encoding="utf-8"?>
<formControlPr xmlns="http://schemas.microsoft.com/office/spreadsheetml/2009/9/main" objectType="CheckBox" fmlaLink="$K$32" lockText="1"/>
</file>

<file path=xl/ctrlProps/ctrlProp93.xml><?xml version="1.0" encoding="utf-8"?>
<formControlPr xmlns="http://schemas.microsoft.com/office/spreadsheetml/2009/9/main" objectType="CheckBox" fmlaLink="$K$34" lockText="1"/>
</file>

<file path=xl/ctrlProps/ctrlProp94.xml><?xml version="1.0" encoding="utf-8"?>
<formControlPr xmlns="http://schemas.microsoft.com/office/spreadsheetml/2009/9/main" objectType="CheckBox" fmlaLink="$K$36" lockText="1"/>
</file>

<file path=xl/ctrlProps/ctrlProp95.xml><?xml version="1.0" encoding="utf-8"?>
<formControlPr xmlns="http://schemas.microsoft.com/office/spreadsheetml/2009/9/main" objectType="CheckBox" fmlaLink="$K$38" lockText="1"/>
</file>

<file path=xl/ctrlProps/ctrlProp96.xml><?xml version="1.0" encoding="utf-8"?>
<formControlPr xmlns="http://schemas.microsoft.com/office/spreadsheetml/2009/9/main" objectType="CheckBox" fmlaLink="$K$40" lockText="1"/>
</file>

<file path=xl/ctrlProps/ctrlProp97.xml><?xml version="1.0" encoding="utf-8"?>
<formControlPr xmlns="http://schemas.microsoft.com/office/spreadsheetml/2009/9/main" objectType="CheckBox" fmlaLink="$K$42" lockText="1"/>
</file>

<file path=xl/ctrlProps/ctrlProp98.xml><?xml version="1.0" encoding="utf-8"?>
<formControlPr xmlns="http://schemas.microsoft.com/office/spreadsheetml/2009/9/main" objectType="CheckBox" fmlaLink="$K$44" lockText="1"/>
</file>

<file path=xl/ctrlProps/ctrlProp99.xml><?xml version="1.0" encoding="utf-8"?>
<formControlPr xmlns="http://schemas.microsoft.com/office/spreadsheetml/2009/9/main" objectType="CheckBox" fmlaLink="$K$4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50800</xdr:colOff>
          <xdr:row>9</xdr:row>
          <xdr:rowOff>88900</xdr:rowOff>
        </xdr:from>
        <xdr:to>
          <xdr:col>9</xdr:col>
          <xdr:colOff>215900</xdr:colOff>
          <xdr:row>10</xdr:row>
          <xdr:rowOff>114300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33B4C158-6B26-F92E-8080-B15321C10F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11</xdr:row>
          <xdr:rowOff>95250</xdr:rowOff>
        </xdr:from>
        <xdr:to>
          <xdr:col>9</xdr:col>
          <xdr:colOff>215900</xdr:colOff>
          <xdr:row>12</xdr:row>
          <xdr:rowOff>127000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67E5780C-4942-ACC8-51C7-971C4D3E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13</xdr:row>
          <xdr:rowOff>95250</xdr:rowOff>
        </xdr:from>
        <xdr:to>
          <xdr:col>9</xdr:col>
          <xdr:colOff>215900</xdr:colOff>
          <xdr:row>14</xdr:row>
          <xdr:rowOff>114300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36BC31CC-6D3A-9EB3-F5AE-A8C9776FEA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15</xdr:row>
          <xdr:rowOff>95250</xdr:rowOff>
        </xdr:from>
        <xdr:to>
          <xdr:col>9</xdr:col>
          <xdr:colOff>215900</xdr:colOff>
          <xdr:row>16</xdr:row>
          <xdr:rowOff>114300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1F2EF2CB-5E28-47AC-A901-F0A2706878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17</xdr:row>
          <xdr:rowOff>107950</xdr:rowOff>
        </xdr:from>
        <xdr:to>
          <xdr:col>9</xdr:col>
          <xdr:colOff>215900</xdr:colOff>
          <xdr:row>18</xdr:row>
          <xdr:rowOff>127000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AB5155F9-96C1-DC7B-3ABE-3E4AA2899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19</xdr:row>
          <xdr:rowOff>114300</xdr:rowOff>
        </xdr:from>
        <xdr:to>
          <xdr:col>9</xdr:col>
          <xdr:colOff>209550</xdr:colOff>
          <xdr:row>20</xdr:row>
          <xdr:rowOff>139700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3F5D5F88-DE53-1845-B3A1-3EA338B303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21</xdr:row>
          <xdr:rowOff>114300</xdr:rowOff>
        </xdr:from>
        <xdr:to>
          <xdr:col>9</xdr:col>
          <xdr:colOff>209550</xdr:colOff>
          <xdr:row>22</xdr:row>
          <xdr:rowOff>139700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AB2B364B-140E-ECEB-AD36-41C04ED016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23</xdr:row>
          <xdr:rowOff>101600</xdr:rowOff>
        </xdr:from>
        <xdr:to>
          <xdr:col>9</xdr:col>
          <xdr:colOff>209550</xdr:colOff>
          <xdr:row>24</xdr:row>
          <xdr:rowOff>114300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EE9437C5-7080-B709-D28C-6CE6AD02C7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25</xdr:row>
          <xdr:rowOff>127000</xdr:rowOff>
        </xdr:from>
        <xdr:to>
          <xdr:col>9</xdr:col>
          <xdr:colOff>209550</xdr:colOff>
          <xdr:row>26</xdr:row>
          <xdr:rowOff>133350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3CD25175-2908-881B-2EDA-19E41D04F5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27</xdr:row>
          <xdr:rowOff>127000</xdr:rowOff>
        </xdr:from>
        <xdr:to>
          <xdr:col>9</xdr:col>
          <xdr:colOff>209550</xdr:colOff>
          <xdr:row>28</xdr:row>
          <xdr:rowOff>139700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E0D6206C-86B7-207F-8FED-814AA7CF76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29</xdr:row>
          <xdr:rowOff>101600</xdr:rowOff>
        </xdr:from>
        <xdr:to>
          <xdr:col>9</xdr:col>
          <xdr:colOff>209550</xdr:colOff>
          <xdr:row>30</xdr:row>
          <xdr:rowOff>127000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1E35832A-DF64-EA3C-980A-AEC3EB21B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31</xdr:row>
          <xdr:rowOff>127000</xdr:rowOff>
        </xdr:from>
        <xdr:to>
          <xdr:col>9</xdr:col>
          <xdr:colOff>209550</xdr:colOff>
          <xdr:row>32</xdr:row>
          <xdr:rowOff>133350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E3F1B01-0866-2B69-D961-3D2AEB57D7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33</xdr:row>
          <xdr:rowOff>127000</xdr:rowOff>
        </xdr:from>
        <xdr:to>
          <xdr:col>9</xdr:col>
          <xdr:colOff>209550</xdr:colOff>
          <xdr:row>34</xdr:row>
          <xdr:rowOff>133350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6E27BACC-4695-BA51-9DE9-A8391731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35</xdr:row>
          <xdr:rowOff>101600</xdr:rowOff>
        </xdr:from>
        <xdr:to>
          <xdr:col>9</xdr:col>
          <xdr:colOff>209550</xdr:colOff>
          <xdr:row>36</xdr:row>
          <xdr:rowOff>114300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549473BF-2B5E-89EC-0852-610D76DDDC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37</xdr:row>
          <xdr:rowOff>88900</xdr:rowOff>
        </xdr:from>
        <xdr:to>
          <xdr:col>9</xdr:col>
          <xdr:colOff>209550</xdr:colOff>
          <xdr:row>38</xdr:row>
          <xdr:rowOff>101600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7FE6C0A9-9775-F535-079F-52AB4D8B4E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39</xdr:row>
          <xdr:rowOff>95250</xdr:rowOff>
        </xdr:from>
        <xdr:to>
          <xdr:col>9</xdr:col>
          <xdr:colOff>196850</xdr:colOff>
          <xdr:row>40</xdr:row>
          <xdr:rowOff>114300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DEE3F1AC-0D65-0EAF-9683-A0DF4BA273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41</xdr:row>
          <xdr:rowOff>95250</xdr:rowOff>
        </xdr:from>
        <xdr:to>
          <xdr:col>9</xdr:col>
          <xdr:colOff>196850</xdr:colOff>
          <xdr:row>42</xdr:row>
          <xdr:rowOff>101600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36C8ACC1-42EF-CF94-F8E3-49816F3B61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43</xdr:row>
          <xdr:rowOff>95250</xdr:rowOff>
        </xdr:from>
        <xdr:to>
          <xdr:col>9</xdr:col>
          <xdr:colOff>209550</xdr:colOff>
          <xdr:row>44</xdr:row>
          <xdr:rowOff>101600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AF9F04FC-BC0E-927F-19C0-1E43D622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45</xdr:row>
          <xdr:rowOff>95250</xdr:rowOff>
        </xdr:from>
        <xdr:to>
          <xdr:col>9</xdr:col>
          <xdr:colOff>196850</xdr:colOff>
          <xdr:row>46</xdr:row>
          <xdr:rowOff>101600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80A0E2BC-1830-3DC6-4098-ADCFF55797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47</xdr:row>
          <xdr:rowOff>114300</xdr:rowOff>
        </xdr:from>
        <xdr:to>
          <xdr:col>9</xdr:col>
          <xdr:colOff>209550</xdr:colOff>
          <xdr:row>48</xdr:row>
          <xdr:rowOff>133350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AC5B539C-0726-FA72-9726-CA4E5FEB2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xdr:row>
          <xdr:rowOff>95250</xdr:rowOff>
        </xdr:from>
        <xdr:to>
          <xdr:col>2</xdr:col>
          <xdr:colOff>177800</xdr:colOff>
          <xdr:row>10</xdr:row>
          <xdr:rowOff>127000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F1870E4-661F-ED14-351D-913D4E1B0F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11</xdr:row>
          <xdr:rowOff>107950</xdr:rowOff>
        </xdr:from>
        <xdr:to>
          <xdr:col>2</xdr:col>
          <xdr:colOff>177800</xdr:colOff>
          <xdr:row>12</xdr:row>
          <xdr:rowOff>133350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E543EF79-59B0-D6DD-C3A3-B0DDEEEF0C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13</xdr:row>
          <xdr:rowOff>114300</xdr:rowOff>
        </xdr:from>
        <xdr:to>
          <xdr:col>2</xdr:col>
          <xdr:colOff>177800</xdr:colOff>
          <xdr:row>14</xdr:row>
          <xdr:rowOff>133350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2E197FFF-CE91-EF62-87CF-27AA9A65B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15</xdr:row>
          <xdr:rowOff>127000</xdr:rowOff>
        </xdr:from>
        <xdr:to>
          <xdr:col>2</xdr:col>
          <xdr:colOff>177800</xdr:colOff>
          <xdr:row>16</xdr:row>
          <xdr:rowOff>146050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7AE06EB0-F2A5-299C-07E3-FB6041FF21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17</xdr:row>
          <xdr:rowOff>133350</xdr:rowOff>
        </xdr:from>
        <xdr:to>
          <xdr:col>2</xdr:col>
          <xdr:colOff>177800</xdr:colOff>
          <xdr:row>18</xdr:row>
          <xdr:rowOff>152400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2B3F868F-4849-B3B6-B0FB-2E56C2B832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19</xdr:row>
          <xdr:rowOff>133350</xdr:rowOff>
        </xdr:from>
        <xdr:to>
          <xdr:col>2</xdr:col>
          <xdr:colOff>177800</xdr:colOff>
          <xdr:row>20</xdr:row>
          <xdr:rowOff>152400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4153F202-B4C3-D2C8-27D7-FD2F413CA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21</xdr:row>
          <xdr:rowOff>139700</xdr:rowOff>
        </xdr:from>
        <xdr:to>
          <xdr:col>2</xdr:col>
          <xdr:colOff>177800</xdr:colOff>
          <xdr:row>22</xdr:row>
          <xdr:rowOff>165100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69B6339B-892B-ADA3-7882-EBB870B9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23</xdr:row>
          <xdr:rowOff>152400</xdr:rowOff>
        </xdr:from>
        <xdr:to>
          <xdr:col>2</xdr:col>
          <xdr:colOff>177800</xdr:colOff>
          <xdr:row>24</xdr:row>
          <xdr:rowOff>165100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9DBADA1F-EDDC-6F4B-5A72-1E90CB7FEA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26</xdr:row>
          <xdr:rowOff>0</xdr:rowOff>
        </xdr:from>
        <xdr:to>
          <xdr:col>2</xdr:col>
          <xdr:colOff>177800</xdr:colOff>
          <xdr:row>27</xdr:row>
          <xdr:rowOff>6350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4C9912B7-E6DD-E197-9A69-F8A8CD9E65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28</xdr:row>
          <xdr:rowOff>0</xdr:rowOff>
        </xdr:from>
        <xdr:to>
          <xdr:col>2</xdr:col>
          <xdr:colOff>177800</xdr:colOff>
          <xdr:row>29</xdr:row>
          <xdr:rowOff>19050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2CED14D7-E1F8-08DE-BF97-6366A84038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139700</xdr:rowOff>
        </xdr:from>
        <xdr:to>
          <xdr:col>2</xdr:col>
          <xdr:colOff>165100</xdr:colOff>
          <xdr:row>30</xdr:row>
          <xdr:rowOff>165100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B6B1236F-8FF4-465F-A186-337ABA7F08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152400</xdr:rowOff>
        </xdr:from>
        <xdr:to>
          <xdr:col>2</xdr:col>
          <xdr:colOff>165100</xdr:colOff>
          <xdr:row>32</xdr:row>
          <xdr:rowOff>165100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356D7359-2D90-796A-59C8-55F9130BB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152400</xdr:rowOff>
        </xdr:from>
        <xdr:to>
          <xdr:col>2</xdr:col>
          <xdr:colOff>165100</xdr:colOff>
          <xdr:row>34</xdr:row>
          <xdr:rowOff>165100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62163B26-EBCF-C04F-3533-C4E005543C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139700</xdr:rowOff>
        </xdr:from>
        <xdr:to>
          <xdr:col>2</xdr:col>
          <xdr:colOff>165100</xdr:colOff>
          <xdr:row>36</xdr:row>
          <xdr:rowOff>152400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8D510A11-C51C-37A1-3FBE-35C0742A2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133350</xdr:rowOff>
        </xdr:from>
        <xdr:to>
          <xdr:col>2</xdr:col>
          <xdr:colOff>165100</xdr:colOff>
          <xdr:row>38</xdr:row>
          <xdr:rowOff>152400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206F67D9-9ABD-919B-90C7-4BC9090BEB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133350</xdr:rowOff>
        </xdr:from>
        <xdr:to>
          <xdr:col>2</xdr:col>
          <xdr:colOff>165100</xdr:colOff>
          <xdr:row>40</xdr:row>
          <xdr:rowOff>152400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AAF49E09-E0D7-C34A-4802-B3AD56435C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139700</xdr:rowOff>
        </xdr:from>
        <xdr:to>
          <xdr:col>2</xdr:col>
          <xdr:colOff>165100</xdr:colOff>
          <xdr:row>42</xdr:row>
          <xdr:rowOff>152400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B99CD446-2B4B-9D15-3F19-DB25CCECB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165100</xdr:rowOff>
        </xdr:from>
        <xdr:to>
          <xdr:col>2</xdr:col>
          <xdr:colOff>165100</xdr:colOff>
          <xdr:row>45</xdr:row>
          <xdr:rowOff>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8789CCBC-268A-10AB-3948-40633FB8E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165100</xdr:rowOff>
        </xdr:from>
        <xdr:to>
          <xdr:col>2</xdr:col>
          <xdr:colOff>165100</xdr:colOff>
          <xdr:row>47</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FF21B09D-2E9F-AE74-10CD-9D417F06F7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133350</xdr:rowOff>
        </xdr:from>
        <xdr:to>
          <xdr:col>2</xdr:col>
          <xdr:colOff>165100</xdr:colOff>
          <xdr:row>48</xdr:row>
          <xdr:rowOff>152400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57FEA91D-847D-1DE8-FEC3-8E542693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44450</xdr:colOff>
          <xdr:row>9</xdr:row>
          <xdr:rowOff>107950</xdr:rowOff>
        </xdr:from>
        <xdr:to>
          <xdr:col>9</xdr:col>
          <xdr:colOff>209550</xdr:colOff>
          <xdr:row>10</xdr:row>
          <xdr:rowOff>127000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5A509D3C-B684-63F1-C83F-70C138D568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11</xdr:row>
          <xdr:rowOff>107950</xdr:rowOff>
        </xdr:from>
        <xdr:to>
          <xdr:col>9</xdr:col>
          <xdr:colOff>209550</xdr:colOff>
          <xdr:row>12</xdr:row>
          <xdr:rowOff>127000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3550CFEC-FB85-4745-E74A-522333AC0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13</xdr:row>
          <xdr:rowOff>107950</xdr:rowOff>
        </xdr:from>
        <xdr:to>
          <xdr:col>9</xdr:col>
          <xdr:colOff>209550</xdr:colOff>
          <xdr:row>14</xdr:row>
          <xdr:rowOff>127000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5400A350-A88D-D027-D7E0-3095A12BFB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15</xdr:row>
          <xdr:rowOff>107950</xdr:rowOff>
        </xdr:from>
        <xdr:to>
          <xdr:col>9</xdr:col>
          <xdr:colOff>209550</xdr:colOff>
          <xdr:row>16</xdr:row>
          <xdr:rowOff>127000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C6FAFF9B-E030-FF96-5ED4-E81E0E8046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17</xdr:row>
          <xdr:rowOff>107950</xdr:rowOff>
        </xdr:from>
        <xdr:to>
          <xdr:col>9</xdr:col>
          <xdr:colOff>209550</xdr:colOff>
          <xdr:row>18</xdr:row>
          <xdr:rowOff>127000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3B59A18D-2527-D97D-7619-C76E7E71C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19</xdr:row>
          <xdr:rowOff>107950</xdr:rowOff>
        </xdr:from>
        <xdr:to>
          <xdr:col>9</xdr:col>
          <xdr:colOff>209550</xdr:colOff>
          <xdr:row>20</xdr:row>
          <xdr:rowOff>127000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CC183D67-CFBF-3426-CE0F-872BDD105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21</xdr:row>
          <xdr:rowOff>107950</xdr:rowOff>
        </xdr:from>
        <xdr:to>
          <xdr:col>9</xdr:col>
          <xdr:colOff>209550</xdr:colOff>
          <xdr:row>22</xdr:row>
          <xdr:rowOff>127000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3AA77F0A-4F7E-8AF2-E95F-FB44074FC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23</xdr:row>
          <xdr:rowOff>107950</xdr:rowOff>
        </xdr:from>
        <xdr:to>
          <xdr:col>9</xdr:col>
          <xdr:colOff>209550</xdr:colOff>
          <xdr:row>24</xdr:row>
          <xdr:rowOff>127000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D123A842-C6B5-DEE7-F5AA-31695E66BA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25</xdr:row>
          <xdr:rowOff>107950</xdr:rowOff>
        </xdr:from>
        <xdr:to>
          <xdr:col>9</xdr:col>
          <xdr:colOff>209550</xdr:colOff>
          <xdr:row>26</xdr:row>
          <xdr:rowOff>127000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B4F0088C-93BA-32C9-5C6C-4148DE62BD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27</xdr:row>
          <xdr:rowOff>107950</xdr:rowOff>
        </xdr:from>
        <xdr:to>
          <xdr:col>9</xdr:col>
          <xdr:colOff>209550</xdr:colOff>
          <xdr:row>28</xdr:row>
          <xdr:rowOff>127000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E02D968C-C778-5808-F71A-F57862A426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29</xdr:row>
          <xdr:rowOff>107950</xdr:rowOff>
        </xdr:from>
        <xdr:to>
          <xdr:col>9</xdr:col>
          <xdr:colOff>209550</xdr:colOff>
          <xdr:row>30</xdr:row>
          <xdr:rowOff>127000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4714A0C2-27EE-09CC-E478-F83AF0F851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31</xdr:row>
          <xdr:rowOff>107950</xdr:rowOff>
        </xdr:from>
        <xdr:to>
          <xdr:col>9</xdr:col>
          <xdr:colOff>209550</xdr:colOff>
          <xdr:row>32</xdr:row>
          <xdr:rowOff>127000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81041B77-9CF7-BD8A-9020-07B46DAEDE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33</xdr:row>
          <xdr:rowOff>107950</xdr:rowOff>
        </xdr:from>
        <xdr:to>
          <xdr:col>9</xdr:col>
          <xdr:colOff>209550</xdr:colOff>
          <xdr:row>34</xdr:row>
          <xdr:rowOff>127000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89F2BCBC-AC26-D9C1-6030-7A0749645D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35</xdr:row>
          <xdr:rowOff>107950</xdr:rowOff>
        </xdr:from>
        <xdr:to>
          <xdr:col>9</xdr:col>
          <xdr:colOff>209550</xdr:colOff>
          <xdr:row>36</xdr:row>
          <xdr:rowOff>127000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88E85728-34BE-F77E-8419-865FDBF9BC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37</xdr:row>
          <xdr:rowOff>107950</xdr:rowOff>
        </xdr:from>
        <xdr:to>
          <xdr:col>9</xdr:col>
          <xdr:colOff>209550</xdr:colOff>
          <xdr:row>38</xdr:row>
          <xdr:rowOff>127000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EA396F73-EBCB-5DC0-AF36-B8077D8D48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39</xdr:row>
          <xdr:rowOff>107950</xdr:rowOff>
        </xdr:from>
        <xdr:to>
          <xdr:col>9</xdr:col>
          <xdr:colOff>209550</xdr:colOff>
          <xdr:row>40</xdr:row>
          <xdr:rowOff>127000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AB4EF3DA-FB98-A483-2182-427C09936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41</xdr:row>
          <xdr:rowOff>107950</xdr:rowOff>
        </xdr:from>
        <xdr:to>
          <xdr:col>9</xdr:col>
          <xdr:colOff>209550</xdr:colOff>
          <xdr:row>42</xdr:row>
          <xdr:rowOff>127000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D455FD27-045F-0EC8-9D1A-F46F0B3DF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43</xdr:row>
          <xdr:rowOff>107950</xdr:rowOff>
        </xdr:from>
        <xdr:to>
          <xdr:col>9</xdr:col>
          <xdr:colOff>209550</xdr:colOff>
          <xdr:row>44</xdr:row>
          <xdr:rowOff>127000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DFFB83B5-96C0-F786-FA72-C62BB8B59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45</xdr:row>
          <xdr:rowOff>107950</xdr:rowOff>
        </xdr:from>
        <xdr:to>
          <xdr:col>9</xdr:col>
          <xdr:colOff>209550</xdr:colOff>
          <xdr:row>46</xdr:row>
          <xdr:rowOff>127000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120C6370-93F4-6F52-EF44-CED725AA0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47</xdr:row>
          <xdr:rowOff>107950</xdr:rowOff>
        </xdr:from>
        <xdr:to>
          <xdr:col>9</xdr:col>
          <xdr:colOff>209550</xdr:colOff>
          <xdr:row>48</xdr:row>
          <xdr:rowOff>127000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F91E71BE-E5DD-C056-4E17-4DC8A1992C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xdr:row>
          <xdr:rowOff>107950</xdr:rowOff>
        </xdr:from>
        <xdr:to>
          <xdr:col>2</xdr:col>
          <xdr:colOff>177800</xdr:colOff>
          <xdr:row>10</xdr:row>
          <xdr:rowOff>127000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5D1E8C53-0A71-42A7-6924-F238ED0A88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11</xdr:row>
          <xdr:rowOff>107950</xdr:rowOff>
        </xdr:from>
        <xdr:to>
          <xdr:col>2</xdr:col>
          <xdr:colOff>177800</xdr:colOff>
          <xdr:row>12</xdr:row>
          <xdr:rowOff>127000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C63F4886-481E-90C8-7974-F7F8C13B73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13</xdr:row>
          <xdr:rowOff>107950</xdr:rowOff>
        </xdr:from>
        <xdr:to>
          <xdr:col>2</xdr:col>
          <xdr:colOff>177800</xdr:colOff>
          <xdr:row>14</xdr:row>
          <xdr:rowOff>127000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50CD64EB-9A38-B2DC-E2CF-6B4ADF2A8F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15</xdr:row>
          <xdr:rowOff>107950</xdr:rowOff>
        </xdr:from>
        <xdr:to>
          <xdr:col>2</xdr:col>
          <xdr:colOff>177800</xdr:colOff>
          <xdr:row>16</xdr:row>
          <xdr:rowOff>127000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DBE0C34B-00D7-FDEB-C090-FD7A87D1A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17</xdr:row>
          <xdr:rowOff>107950</xdr:rowOff>
        </xdr:from>
        <xdr:to>
          <xdr:col>2</xdr:col>
          <xdr:colOff>177800</xdr:colOff>
          <xdr:row>18</xdr:row>
          <xdr:rowOff>127000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125ABCE9-FC20-3694-2B90-B6FF58BF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19</xdr:row>
          <xdr:rowOff>107950</xdr:rowOff>
        </xdr:from>
        <xdr:to>
          <xdr:col>2</xdr:col>
          <xdr:colOff>177800</xdr:colOff>
          <xdr:row>20</xdr:row>
          <xdr:rowOff>127000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8DA3C6F2-5892-0B55-2BEF-89F7B60FE3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21</xdr:row>
          <xdr:rowOff>107950</xdr:rowOff>
        </xdr:from>
        <xdr:to>
          <xdr:col>2</xdr:col>
          <xdr:colOff>177800</xdr:colOff>
          <xdr:row>22</xdr:row>
          <xdr:rowOff>127000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893C514B-A1DA-BEF3-5017-0340C8D33D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23</xdr:row>
          <xdr:rowOff>107950</xdr:rowOff>
        </xdr:from>
        <xdr:to>
          <xdr:col>2</xdr:col>
          <xdr:colOff>177800</xdr:colOff>
          <xdr:row>24</xdr:row>
          <xdr:rowOff>127000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B22F3055-1D55-813E-7B1C-D541FF1E1B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25</xdr:row>
          <xdr:rowOff>107950</xdr:rowOff>
        </xdr:from>
        <xdr:to>
          <xdr:col>2</xdr:col>
          <xdr:colOff>177800</xdr:colOff>
          <xdr:row>26</xdr:row>
          <xdr:rowOff>127000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815526AE-F55A-09B5-D66B-92F530643E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27</xdr:row>
          <xdr:rowOff>107950</xdr:rowOff>
        </xdr:from>
        <xdr:to>
          <xdr:col>2</xdr:col>
          <xdr:colOff>177800</xdr:colOff>
          <xdr:row>28</xdr:row>
          <xdr:rowOff>127000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45E8F038-C28D-4766-FDC9-DCB9E809FF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29</xdr:row>
          <xdr:rowOff>107950</xdr:rowOff>
        </xdr:from>
        <xdr:to>
          <xdr:col>2</xdr:col>
          <xdr:colOff>177800</xdr:colOff>
          <xdr:row>30</xdr:row>
          <xdr:rowOff>127000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84E9120C-7AE4-37C4-7F37-A951159E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31</xdr:row>
          <xdr:rowOff>107950</xdr:rowOff>
        </xdr:from>
        <xdr:to>
          <xdr:col>2</xdr:col>
          <xdr:colOff>177800</xdr:colOff>
          <xdr:row>32</xdr:row>
          <xdr:rowOff>127000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BEF9B13E-3E9E-D8A4-4CE7-85783F0B3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33</xdr:row>
          <xdr:rowOff>107950</xdr:rowOff>
        </xdr:from>
        <xdr:to>
          <xdr:col>2</xdr:col>
          <xdr:colOff>177800</xdr:colOff>
          <xdr:row>34</xdr:row>
          <xdr:rowOff>127000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32296820-2224-2E33-E03E-138EFBABF5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35</xdr:row>
          <xdr:rowOff>107950</xdr:rowOff>
        </xdr:from>
        <xdr:to>
          <xdr:col>2</xdr:col>
          <xdr:colOff>177800</xdr:colOff>
          <xdr:row>36</xdr:row>
          <xdr:rowOff>127000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61DBA8E3-94A5-4E36-BA56-ABB733D97C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37</xdr:row>
          <xdr:rowOff>107950</xdr:rowOff>
        </xdr:from>
        <xdr:to>
          <xdr:col>2</xdr:col>
          <xdr:colOff>177800</xdr:colOff>
          <xdr:row>38</xdr:row>
          <xdr:rowOff>127000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7F7F3335-1D54-0B54-1D4C-7FB078F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39</xdr:row>
          <xdr:rowOff>107950</xdr:rowOff>
        </xdr:from>
        <xdr:to>
          <xdr:col>2</xdr:col>
          <xdr:colOff>177800</xdr:colOff>
          <xdr:row>40</xdr:row>
          <xdr:rowOff>127000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BB202DB1-67CB-C56C-BE74-3C3523EDB0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41</xdr:row>
          <xdr:rowOff>107950</xdr:rowOff>
        </xdr:from>
        <xdr:to>
          <xdr:col>2</xdr:col>
          <xdr:colOff>177800</xdr:colOff>
          <xdr:row>42</xdr:row>
          <xdr:rowOff>127000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BFBA0E75-1FE1-CA14-6FA9-F74FA3985C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43</xdr:row>
          <xdr:rowOff>107950</xdr:rowOff>
        </xdr:from>
        <xdr:to>
          <xdr:col>2</xdr:col>
          <xdr:colOff>177800</xdr:colOff>
          <xdr:row>44</xdr:row>
          <xdr:rowOff>127000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A6471816-FDF6-E091-0B48-398269F07E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45</xdr:row>
          <xdr:rowOff>107950</xdr:rowOff>
        </xdr:from>
        <xdr:to>
          <xdr:col>2</xdr:col>
          <xdr:colOff>177800</xdr:colOff>
          <xdr:row>46</xdr:row>
          <xdr:rowOff>127000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E405F970-DCA5-9824-4FD9-BA36DBEDB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47</xdr:row>
          <xdr:rowOff>107950</xdr:rowOff>
        </xdr:from>
        <xdr:to>
          <xdr:col>2</xdr:col>
          <xdr:colOff>177800</xdr:colOff>
          <xdr:row>48</xdr:row>
          <xdr:rowOff>127000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5E705590-1799-0FE4-E60A-43B9C50EBD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9</xdr:row>
          <xdr:rowOff>107950</xdr:rowOff>
        </xdr:from>
        <xdr:to>
          <xdr:col>9</xdr:col>
          <xdr:colOff>209550</xdr:colOff>
          <xdr:row>10</xdr:row>
          <xdr:rowOff>127000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D3BFA093-87A4-F8A9-2A78-AA9676B25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11</xdr:row>
          <xdr:rowOff>107950</xdr:rowOff>
        </xdr:from>
        <xdr:to>
          <xdr:col>9</xdr:col>
          <xdr:colOff>209550</xdr:colOff>
          <xdr:row>12</xdr:row>
          <xdr:rowOff>127000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83A85C37-F9CD-18DF-A8E6-95A1B4B32C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13</xdr:row>
          <xdr:rowOff>107950</xdr:rowOff>
        </xdr:from>
        <xdr:to>
          <xdr:col>9</xdr:col>
          <xdr:colOff>209550</xdr:colOff>
          <xdr:row>14</xdr:row>
          <xdr:rowOff>127000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1A0D545F-0321-2FFC-1A8D-532C9ECA4E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15</xdr:row>
          <xdr:rowOff>107950</xdr:rowOff>
        </xdr:from>
        <xdr:to>
          <xdr:col>9</xdr:col>
          <xdr:colOff>209550</xdr:colOff>
          <xdr:row>16</xdr:row>
          <xdr:rowOff>127000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D5A30FF7-439B-725A-E828-93C72E5E17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17</xdr:row>
          <xdr:rowOff>107950</xdr:rowOff>
        </xdr:from>
        <xdr:to>
          <xdr:col>9</xdr:col>
          <xdr:colOff>209550</xdr:colOff>
          <xdr:row>18</xdr:row>
          <xdr:rowOff>127000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A7EC9ED9-648E-B2F4-3487-AD1CD078DF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19</xdr:row>
          <xdr:rowOff>107950</xdr:rowOff>
        </xdr:from>
        <xdr:to>
          <xdr:col>9</xdr:col>
          <xdr:colOff>209550</xdr:colOff>
          <xdr:row>20</xdr:row>
          <xdr:rowOff>127000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A5D5A2DF-8946-BC5A-4816-0E5CC3EE3A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21</xdr:row>
          <xdr:rowOff>107950</xdr:rowOff>
        </xdr:from>
        <xdr:to>
          <xdr:col>9</xdr:col>
          <xdr:colOff>209550</xdr:colOff>
          <xdr:row>22</xdr:row>
          <xdr:rowOff>127000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B81F705A-1B9F-6721-F31C-17E6AF6995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23</xdr:row>
          <xdr:rowOff>107950</xdr:rowOff>
        </xdr:from>
        <xdr:to>
          <xdr:col>9</xdr:col>
          <xdr:colOff>209550</xdr:colOff>
          <xdr:row>24</xdr:row>
          <xdr:rowOff>127000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6444AADC-A6EB-2A2C-560C-E7262BB777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25</xdr:row>
          <xdr:rowOff>107950</xdr:rowOff>
        </xdr:from>
        <xdr:to>
          <xdr:col>9</xdr:col>
          <xdr:colOff>209550</xdr:colOff>
          <xdr:row>26</xdr:row>
          <xdr:rowOff>127000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6AE42045-C357-3D1A-03AB-0FD480008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27</xdr:row>
          <xdr:rowOff>107950</xdr:rowOff>
        </xdr:from>
        <xdr:to>
          <xdr:col>9</xdr:col>
          <xdr:colOff>209550</xdr:colOff>
          <xdr:row>28</xdr:row>
          <xdr:rowOff>127000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F9162A3D-D78D-7E33-B46D-055185A118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29</xdr:row>
          <xdr:rowOff>107950</xdr:rowOff>
        </xdr:from>
        <xdr:to>
          <xdr:col>9</xdr:col>
          <xdr:colOff>209550</xdr:colOff>
          <xdr:row>30</xdr:row>
          <xdr:rowOff>127000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6460972E-424E-BF9F-1B86-BBFA8F16F5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31</xdr:row>
          <xdr:rowOff>107950</xdr:rowOff>
        </xdr:from>
        <xdr:to>
          <xdr:col>9</xdr:col>
          <xdr:colOff>209550</xdr:colOff>
          <xdr:row>32</xdr:row>
          <xdr:rowOff>127000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74005800-EA39-B8D4-67E0-7FF8BB15B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33</xdr:row>
          <xdr:rowOff>107950</xdr:rowOff>
        </xdr:from>
        <xdr:to>
          <xdr:col>9</xdr:col>
          <xdr:colOff>209550</xdr:colOff>
          <xdr:row>34</xdr:row>
          <xdr:rowOff>127000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66DF448F-B089-8D4B-B8FE-57A7803F6B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35</xdr:row>
          <xdr:rowOff>107950</xdr:rowOff>
        </xdr:from>
        <xdr:to>
          <xdr:col>9</xdr:col>
          <xdr:colOff>209550</xdr:colOff>
          <xdr:row>36</xdr:row>
          <xdr:rowOff>127000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A269A87E-B1D5-DBD4-5B77-FF38B5DA8C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37</xdr:row>
          <xdr:rowOff>107950</xdr:rowOff>
        </xdr:from>
        <xdr:to>
          <xdr:col>9</xdr:col>
          <xdr:colOff>209550</xdr:colOff>
          <xdr:row>38</xdr:row>
          <xdr:rowOff>127000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439C30F0-86F5-5F0A-833E-A21D770F98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39</xdr:row>
          <xdr:rowOff>107950</xdr:rowOff>
        </xdr:from>
        <xdr:to>
          <xdr:col>9</xdr:col>
          <xdr:colOff>209550</xdr:colOff>
          <xdr:row>40</xdr:row>
          <xdr:rowOff>127000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4A5CD282-1B1D-CC6F-7F3D-EED26DC9C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41</xdr:row>
          <xdr:rowOff>107950</xdr:rowOff>
        </xdr:from>
        <xdr:to>
          <xdr:col>9</xdr:col>
          <xdr:colOff>209550</xdr:colOff>
          <xdr:row>42</xdr:row>
          <xdr:rowOff>127000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2CF3F64B-5791-1CD6-42EF-B4954F10F0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43</xdr:row>
          <xdr:rowOff>107950</xdr:rowOff>
        </xdr:from>
        <xdr:to>
          <xdr:col>9</xdr:col>
          <xdr:colOff>209550</xdr:colOff>
          <xdr:row>44</xdr:row>
          <xdr:rowOff>127000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2A1F7D73-B0A8-E26B-DF78-C32F1F3861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45</xdr:row>
          <xdr:rowOff>107950</xdr:rowOff>
        </xdr:from>
        <xdr:to>
          <xdr:col>9</xdr:col>
          <xdr:colOff>209550</xdr:colOff>
          <xdr:row>46</xdr:row>
          <xdr:rowOff>127000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94BDCB22-F3A8-9878-B107-FBB4DD1790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xdr:colOff>
          <xdr:row>47</xdr:row>
          <xdr:rowOff>107950</xdr:rowOff>
        </xdr:from>
        <xdr:to>
          <xdr:col>9</xdr:col>
          <xdr:colOff>209550</xdr:colOff>
          <xdr:row>48</xdr:row>
          <xdr:rowOff>127000</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38B34670-53FE-DB7A-CD5B-5D10CE74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xdr:row>
          <xdr:rowOff>107950</xdr:rowOff>
        </xdr:from>
        <xdr:to>
          <xdr:col>2</xdr:col>
          <xdr:colOff>177800</xdr:colOff>
          <xdr:row>10</xdr:row>
          <xdr:rowOff>127000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8F9B26DD-34EB-E5CB-4238-67EF6EEB86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11</xdr:row>
          <xdr:rowOff>107950</xdr:rowOff>
        </xdr:from>
        <xdr:to>
          <xdr:col>2</xdr:col>
          <xdr:colOff>177800</xdr:colOff>
          <xdr:row>12</xdr:row>
          <xdr:rowOff>127000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60AE9E43-1B83-93BF-BFDD-C2CBB14A51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13</xdr:row>
          <xdr:rowOff>107950</xdr:rowOff>
        </xdr:from>
        <xdr:to>
          <xdr:col>2</xdr:col>
          <xdr:colOff>177800</xdr:colOff>
          <xdr:row>14</xdr:row>
          <xdr:rowOff>127000</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ADBE7586-626A-4FCA-A4BA-236F2F38F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15</xdr:row>
          <xdr:rowOff>107950</xdr:rowOff>
        </xdr:from>
        <xdr:to>
          <xdr:col>2</xdr:col>
          <xdr:colOff>177800</xdr:colOff>
          <xdr:row>16</xdr:row>
          <xdr:rowOff>127000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6F66C769-FD74-49F2-0A64-E91F9A9D7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17</xdr:row>
          <xdr:rowOff>107950</xdr:rowOff>
        </xdr:from>
        <xdr:to>
          <xdr:col>2</xdr:col>
          <xdr:colOff>177800</xdr:colOff>
          <xdr:row>18</xdr:row>
          <xdr:rowOff>127000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97C6B351-3FA2-9787-43BE-02DFCBBAD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19</xdr:row>
          <xdr:rowOff>107950</xdr:rowOff>
        </xdr:from>
        <xdr:to>
          <xdr:col>2</xdr:col>
          <xdr:colOff>177800</xdr:colOff>
          <xdr:row>20</xdr:row>
          <xdr:rowOff>127000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956743C2-BD2A-3DBE-C460-DDC55D42F7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21</xdr:row>
          <xdr:rowOff>107950</xdr:rowOff>
        </xdr:from>
        <xdr:to>
          <xdr:col>2</xdr:col>
          <xdr:colOff>177800</xdr:colOff>
          <xdr:row>22</xdr:row>
          <xdr:rowOff>127000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2087C54-209B-F3ED-A736-90609B620F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23</xdr:row>
          <xdr:rowOff>107950</xdr:rowOff>
        </xdr:from>
        <xdr:to>
          <xdr:col>2</xdr:col>
          <xdr:colOff>177800</xdr:colOff>
          <xdr:row>24</xdr:row>
          <xdr:rowOff>127000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D19F9E30-6DDF-CB0B-7979-E5CC33EDB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25</xdr:row>
          <xdr:rowOff>107950</xdr:rowOff>
        </xdr:from>
        <xdr:to>
          <xdr:col>2</xdr:col>
          <xdr:colOff>177800</xdr:colOff>
          <xdr:row>26</xdr:row>
          <xdr:rowOff>127000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9A57EE0B-3649-62ED-9D1E-85640E97E1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27</xdr:row>
          <xdr:rowOff>107950</xdr:rowOff>
        </xdr:from>
        <xdr:to>
          <xdr:col>2</xdr:col>
          <xdr:colOff>177800</xdr:colOff>
          <xdr:row>28</xdr:row>
          <xdr:rowOff>127000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720907B5-F2F4-D430-13F0-0CE2E5582B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29</xdr:row>
          <xdr:rowOff>107950</xdr:rowOff>
        </xdr:from>
        <xdr:to>
          <xdr:col>2</xdr:col>
          <xdr:colOff>177800</xdr:colOff>
          <xdr:row>30</xdr:row>
          <xdr:rowOff>127000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32D489DF-D9F7-52F2-C76A-DAE3E1E47B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31</xdr:row>
          <xdr:rowOff>107950</xdr:rowOff>
        </xdr:from>
        <xdr:to>
          <xdr:col>2</xdr:col>
          <xdr:colOff>177800</xdr:colOff>
          <xdr:row>32</xdr:row>
          <xdr:rowOff>127000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1D088BB6-81BF-67E1-E66E-0259645C2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33</xdr:row>
          <xdr:rowOff>107950</xdr:rowOff>
        </xdr:from>
        <xdr:to>
          <xdr:col>2</xdr:col>
          <xdr:colOff>177800</xdr:colOff>
          <xdr:row>34</xdr:row>
          <xdr:rowOff>127000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D164A69-3429-3749-C857-3B9CC86B22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35</xdr:row>
          <xdr:rowOff>107950</xdr:rowOff>
        </xdr:from>
        <xdr:to>
          <xdr:col>2</xdr:col>
          <xdr:colOff>177800</xdr:colOff>
          <xdr:row>36</xdr:row>
          <xdr:rowOff>127000</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68B2D2A6-9865-254D-CA1D-A47389A6DC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37</xdr:row>
          <xdr:rowOff>107950</xdr:rowOff>
        </xdr:from>
        <xdr:to>
          <xdr:col>2</xdr:col>
          <xdr:colOff>177800</xdr:colOff>
          <xdr:row>38</xdr:row>
          <xdr:rowOff>127000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F5C6AEA2-33E9-54D3-6076-DEC98F2AE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39</xdr:row>
          <xdr:rowOff>107950</xdr:rowOff>
        </xdr:from>
        <xdr:to>
          <xdr:col>2</xdr:col>
          <xdr:colOff>177800</xdr:colOff>
          <xdr:row>40</xdr:row>
          <xdr:rowOff>127000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993AA261-85A1-1CCD-DA0C-E643E787D4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41</xdr:row>
          <xdr:rowOff>107950</xdr:rowOff>
        </xdr:from>
        <xdr:to>
          <xdr:col>2</xdr:col>
          <xdr:colOff>177800</xdr:colOff>
          <xdr:row>42</xdr:row>
          <xdr:rowOff>127000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CFC8F8E1-D3D0-B7AF-7287-00E2EBC18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43</xdr:row>
          <xdr:rowOff>107950</xdr:rowOff>
        </xdr:from>
        <xdr:to>
          <xdr:col>2</xdr:col>
          <xdr:colOff>177800</xdr:colOff>
          <xdr:row>44</xdr:row>
          <xdr:rowOff>127000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100E3433-64D3-FCA7-802C-74E1EBCE21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45</xdr:row>
          <xdr:rowOff>107950</xdr:rowOff>
        </xdr:from>
        <xdr:to>
          <xdr:col>2</xdr:col>
          <xdr:colOff>177800</xdr:colOff>
          <xdr:row>46</xdr:row>
          <xdr:rowOff>127000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37CA0981-2FD2-08D2-EA58-891BB4BF17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47</xdr:row>
          <xdr:rowOff>107950</xdr:rowOff>
        </xdr:from>
        <xdr:to>
          <xdr:col>2</xdr:col>
          <xdr:colOff>177800</xdr:colOff>
          <xdr:row>48</xdr:row>
          <xdr:rowOff>127000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CCFC219E-9ED1-6F65-7C57-46C6E6DEED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63.xml"/><Relationship Id="rId21" Type="http://schemas.openxmlformats.org/officeDocument/2006/relationships/ctrlProp" Target="../ctrlProps/ctrlProp58.xml"/><Relationship Id="rId42" Type="http://schemas.openxmlformats.org/officeDocument/2006/relationships/ctrlProp" Target="../ctrlProps/ctrlProp79.xml"/><Relationship Id="rId47" Type="http://schemas.openxmlformats.org/officeDocument/2006/relationships/ctrlProp" Target="../ctrlProps/ctrlProp84.xml"/><Relationship Id="rId63" Type="http://schemas.openxmlformats.org/officeDocument/2006/relationships/ctrlProp" Target="../ctrlProps/ctrlProp100.xml"/><Relationship Id="rId68" Type="http://schemas.openxmlformats.org/officeDocument/2006/relationships/ctrlProp" Target="../ctrlProps/ctrlProp105.xml"/><Relationship Id="rId84" Type="http://schemas.openxmlformats.org/officeDocument/2006/relationships/comments" Target="../comments2.xml"/><Relationship Id="rId16" Type="http://schemas.openxmlformats.org/officeDocument/2006/relationships/ctrlProp" Target="../ctrlProps/ctrlProp53.xml"/><Relationship Id="rId11" Type="http://schemas.openxmlformats.org/officeDocument/2006/relationships/ctrlProp" Target="../ctrlProps/ctrlProp48.xml"/><Relationship Id="rId32" Type="http://schemas.openxmlformats.org/officeDocument/2006/relationships/ctrlProp" Target="../ctrlProps/ctrlProp69.xml"/><Relationship Id="rId37" Type="http://schemas.openxmlformats.org/officeDocument/2006/relationships/ctrlProp" Target="../ctrlProps/ctrlProp74.xml"/><Relationship Id="rId53" Type="http://schemas.openxmlformats.org/officeDocument/2006/relationships/ctrlProp" Target="../ctrlProps/ctrlProp90.xml"/><Relationship Id="rId58" Type="http://schemas.openxmlformats.org/officeDocument/2006/relationships/ctrlProp" Target="../ctrlProps/ctrlProp95.xml"/><Relationship Id="rId74" Type="http://schemas.openxmlformats.org/officeDocument/2006/relationships/ctrlProp" Target="../ctrlProps/ctrlProp111.xml"/><Relationship Id="rId79" Type="http://schemas.openxmlformats.org/officeDocument/2006/relationships/ctrlProp" Target="../ctrlProps/ctrlProp116.xml"/><Relationship Id="rId5" Type="http://schemas.openxmlformats.org/officeDocument/2006/relationships/ctrlProp" Target="../ctrlProps/ctrlProp42.xml"/><Relationship Id="rId61" Type="http://schemas.openxmlformats.org/officeDocument/2006/relationships/ctrlProp" Target="../ctrlProps/ctrlProp98.xml"/><Relationship Id="rId82" Type="http://schemas.openxmlformats.org/officeDocument/2006/relationships/ctrlProp" Target="../ctrlProps/ctrlProp119.xml"/><Relationship Id="rId19" Type="http://schemas.openxmlformats.org/officeDocument/2006/relationships/ctrlProp" Target="../ctrlProps/ctrlProp5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64" Type="http://schemas.openxmlformats.org/officeDocument/2006/relationships/ctrlProp" Target="../ctrlProps/ctrlProp101.xml"/><Relationship Id="rId69" Type="http://schemas.openxmlformats.org/officeDocument/2006/relationships/ctrlProp" Target="../ctrlProps/ctrlProp106.xml"/><Relationship Id="rId77" Type="http://schemas.openxmlformats.org/officeDocument/2006/relationships/ctrlProp" Target="../ctrlProps/ctrlProp114.xml"/><Relationship Id="rId8" Type="http://schemas.openxmlformats.org/officeDocument/2006/relationships/ctrlProp" Target="../ctrlProps/ctrlProp45.xml"/><Relationship Id="rId51" Type="http://schemas.openxmlformats.org/officeDocument/2006/relationships/ctrlProp" Target="../ctrlProps/ctrlProp88.xml"/><Relationship Id="rId72" Type="http://schemas.openxmlformats.org/officeDocument/2006/relationships/ctrlProp" Target="../ctrlProps/ctrlProp109.xml"/><Relationship Id="rId80" Type="http://schemas.openxmlformats.org/officeDocument/2006/relationships/ctrlProp" Target="../ctrlProps/ctrlProp117.xml"/><Relationship Id="rId3" Type="http://schemas.openxmlformats.org/officeDocument/2006/relationships/vmlDrawing" Target="../drawings/vmlDrawing2.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59" Type="http://schemas.openxmlformats.org/officeDocument/2006/relationships/ctrlProp" Target="../ctrlProps/ctrlProp96.xml"/><Relationship Id="rId67" Type="http://schemas.openxmlformats.org/officeDocument/2006/relationships/ctrlProp" Target="../ctrlProps/ctrlProp104.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62" Type="http://schemas.openxmlformats.org/officeDocument/2006/relationships/ctrlProp" Target="../ctrlProps/ctrlProp99.xml"/><Relationship Id="rId70" Type="http://schemas.openxmlformats.org/officeDocument/2006/relationships/ctrlProp" Target="../ctrlProps/ctrlProp107.xml"/><Relationship Id="rId75" Type="http://schemas.openxmlformats.org/officeDocument/2006/relationships/ctrlProp" Target="../ctrlProps/ctrlProp112.xml"/><Relationship Id="rId83"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trlProp" Target="../ctrlProps/ctrlProp94.xml"/><Relationship Id="rId10" Type="http://schemas.openxmlformats.org/officeDocument/2006/relationships/ctrlProp" Target="../ctrlProps/ctrlProp47.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60" Type="http://schemas.openxmlformats.org/officeDocument/2006/relationships/ctrlProp" Target="../ctrlProps/ctrlProp97.xml"/><Relationship Id="rId65" Type="http://schemas.openxmlformats.org/officeDocument/2006/relationships/ctrlProp" Target="../ctrlProps/ctrlProp102.xml"/><Relationship Id="rId73" Type="http://schemas.openxmlformats.org/officeDocument/2006/relationships/ctrlProp" Target="../ctrlProps/ctrlProp110.xml"/><Relationship Id="rId78" Type="http://schemas.openxmlformats.org/officeDocument/2006/relationships/ctrlProp" Target="../ctrlProps/ctrlProp115.xml"/><Relationship Id="rId81" Type="http://schemas.openxmlformats.org/officeDocument/2006/relationships/ctrlProp" Target="../ctrlProps/ctrlProp118.xml"/><Relationship Id="rId4" Type="http://schemas.openxmlformats.org/officeDocument/2006/relationships/ctrlProp" Target="../ctrlProps/ctrlProp41.xml"/><Relationship Id="rId9" Type="http://schemas.openxmlformats.org/officeDocument/2006/relationships/ctrlProp" Target="../ctrlProps/ctrlProp46.xml"/><Relationship Id="rId13" Type="http://schemas.openxmlformats.org/officeDocument/2006/relationships/ctrlProp" Target="../ctrlProps/ctrlProp50.xml"/><Relationship Id="rId18" Type="http://schemas.openxmlformats.org/officeDocument/2006/relationships/ctrlProp" Target="../ctrlProps/ctrlProp55.xml"/><Relationship Id="rId39" Type="http://schemas.openxmlformats.org/officeDocument/2006/relationships/ctrlProp" Target="../ctrlProps/ctrlProp76.xml"/><Relationship Id="rId34" Type="http://schemas.openxmlformats.org/officeDocument/2006/relationships/ctrlProp" Target="../ctrlProps/ctrlProp71.xml"/><Relationship Id="rId50" Type="http://schemas.openxmlformats.org/officeDocument/2006/relationships/ctrlProp" Target="../ctrlProps/ctrlProp87.xml"/><Relationship Id="rId55" Type="http://schemas.openxmlformats.org/officeDocument/2006/relationships/ctrlProp" Target="../ctrlProps/ctrlProp92.xml"/><Relationship Id="rId76" Type="http://schemas.openxmlformats.org/officeDocument/2006/relationships/ctrlProp" Target="../ctrlProps/ctrlProp113.xml"/><Relationship Id="rId7" Type="http://schemas.openxmlformats.org/officeDocument/2006/relationships/ctrlProp" Target="../ctrlProps/ctrlProp44.xml"/><Relationship Id="rId71" Type="http://schemas.openxmlformats.org/officeDocument/2006/relationships/ctrlProp" Target="../ctrlProps/ctrlProp108.xml"/><Relationship Id="rId2" Type="http://schemas.openxmlformats.org/officeDocument/2006/relationships/drawing" Target="../drawings/drawing2.xml"/><Relationship Id="rId29" Type="http://schemas.openxmlformats.org/officeDocument/2006/relationships/ctrlProp" Target="../ctrlProps/ctrlProp66.xml"/><Relationship Id="rId24" Type="http://schemas.openxmlformats.org/officeDocument/2006/relationships/ctrlProp" Target="../ctrlProps/ctrlProp61.xml"/><Relationship Id="rId40" Type="http://schemas.openxmlformats.org/officeDocument/2006/relationships/ctrlProp" Target="../ctrlProps/ctrlProp77.xml"/><Relationship Id="rId45" Type="http://schemas.openxmlformats.org/officeDocument/2006/relationships/ctrlProp" Target="../ctrlProps/ctrlProp82.xml"/><Relationship Id="rId66" Type="http://schemas.openxmlformats.org/officeDocument/2006/relationships/ctrlProp" Target="../ctrlProps/ctrlProp10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O47"/>
  <sheetViews>
    <sheetView view="pageBreakPreview" topLeftCell="A34" zoomScaleNormal="55" zoomScaleSheetLayoutView="100" workbookViewId="0">
      <selection activeCell="D17" sqref="D17"/>
    </sheetView>
  </sheetViews>
  <sheetFormatPr defaultColWidth="9" defaultRowHeight="13.5" customHeight="1"/>
  <cols>
    <col min="1" max="1" width="3" style="3" customWidth="1"/>
    <col min="2" max="2" width="4.6328125" style="3" customWidth="1"/>
    <col min="3" max="3" width="10.26953125" style="3" customWidth="1"/>
    <col min="4" max="4" width="3.7265625" style="3" customWidth="1"/>
    <col min="5" max="12" width="7.36328125" style="3" customWidth="1"/>
    <col min="13" max="13" width="9.36328125" style="3" customWidth="1"/>
    <col min="14" max="14" width="16.7265625" style="3" customWidth="1"/>
    <col min="15" max="15" width="4.90625" style="3" customWidth="1"/>
    <col min="16" max="16384" width="9" style="3"/>
  </cols>
  <sheetData>
    <row r="2" spans="1:15" s="130" customFormat="1" ht="30" customHeight="1">
      <c r="A2" s="335" t="s">
        <v>158</v>
      </c>
      <c r="B2" s="335"/>
      <c r="C2" s="335"/>
      <c r="D2" s="335"/>
      <c r="E2" s="335"/>
      <c r="F2" s="335"/>
      <c r="G2" s="335"/>
      <c r="H2" s="335"/>
      <c r="I2" s="335"/>
      <c r="J2" s="335"/>
      <c r="K2" s="335"/>
      <c r="L2" s="335"/>
      <c r="M2" s="335"/>
      <c r="N2" s="335"/>
      <c r="O2" s="335"/>
    </row>
    <row r="4" spans="1:15" s="121" customFormat="1" ht="26.25" customHeight="1">
      <c r="B4" s="337" t="s">
        <v>227</v>
      </c>
      <c r="C4" s="337"/>
      <c r="D4" s="337"/>
      <c r="E4" s="337"/>
      <c r="F4" s="337"/>
      <c r="G4" s="337"/>
    </row>
    <row r="5" spans="1:15" s="2" customFormat="1" ht="13.5" customHeight="1">
      <c r="B5" s="118"/>
      <c r="C5" s="118"/>
    </row>
    <row r="6" spans="1:15" s="126" customFormat="1" ht="20.25" customHeight="1">
      <c r="C6" s="338" t="s">
        <v>228</v>
      </c>
      <c r="D6" s="338"/>
    </row>
    <row r="7" spans="1:15" s="121" customFormat="1" ht="19.5" customHeight="1">
      <c r="B7" s="123"/>
      <c r="C7" s="123"/>
      <c r="D7" s="339" t="s">
        <v>229</v>
      </c>
      <c r="E7" s="339"/>
      <c r="F7" s="339"/>
      <c r="G7" s="339"/>
      <c r="H7" s="339"/>
      <c r="I7" s="339"/>
      <c r="J7" s="339"/>
      <c r="K7" s="339"/>
      <c r="L7" s="339"/>
      <c r="M7" s="339"/>
      <c r="N7" s="339"/>
    </row>
    <row r="8" spans="1:15" s="121" customFormat="1" ht="21" customHeight="1">
      <c r="B8" s="123"/>
      <c r="C8" s="123"/>
      <c r="D8" s="132"/>
      <c r="E8" s="339" t="s">
        <v>230</v>
      </c>
      <c r="F8" s="339"/>
      <c r="G8" s="339"/>
      <c r="H8" s="339"/>
      <c r="I8" s="339"/>
      <c r="J8" s="339"/>
      <c r="K8" s="339"/>
      <c r="L8" s="339"/>
      <c r="M8" s="339"/>
      <c r="N8" s="339"/>
    </row>
    <row r="9" spans="1:15" s="126" customFormat="1" ht="20.25" customHeight="1">
      <c r="A9" s="121"/>
      <c r="B9" s="123"/>
      <c r="C9" s="123"/>
      <c r="D9" s="132"/>
      <c r="E9" s="339" t="s">
        <v>231</v>
      </c>
      <c r="F9" s="339"/>
      <c r="G9" s="339"/>
      <c r="H9" s="339"/>
      <c r="I9" s="339"/>
      <c r="J9" s="339"/>
      <c r="K9" s="339"/>
      <c r="L9" s="339"/>
      <c r="M9" s="339"/>
      <c r="N9" s="339"/>
      <c r="O9" s="121"/>
    </row>
    <row r="10" spans="1:15" s="126" customFormat="1" ht="20.25" customHeight="1">
      <c r="C10" s="131"/>
      <c r="D10" s="340" t="s">
        <v>232</v>
      </c>
      <c r="E10" s="340"/>
      <c r="F10" s="340"/>
      <c r="G10" s="340"/>
      <c r="H10" s="340"/>
      <c r="I10" s="340"/>
      <c r="J10" s="340"/>
      <c r="K10" s="340"/>
      <c r="L10" s="340"/>
      <c r="M10" s="340"/>
      <c r="N10" s="340"/>
    </row>
    <row r="11" spans="1:15" s="126" customFormat="1" ht="20.25" customHeight="1">
      <c r="C11" s="131"/>
      <c r="D11" s="128"/>
      <c r="E11" s="128"/>
      <c r="F11" s="128"/>
      <c r="G11" s="128"/>
      <c r="H11" s="128"/>
      <c r="I11" s="128"/>
      <c r="J11" s="128"/>
      <c r="K11" s="128"/>
      <c r="L11" s="128"/>
      <c r="M11" s="128"/>
      <c r="N11" s="128"/>
    </row>
    <row r="12" spans="1:15" s="125" customFormat="1" ht="14">
      <c r="A12" s="126"/>
      <c r="B12" s="126"/>
      <c r="C12" s="338" t="s">
        <v>233</v>
      </c>
      <c r="D12" s="338"/>
      <c r="E12" s="126"/>
      <c r="F12" s="126"/>
      <c r="G12" s="126"/>
      <c r="H12" s="126"/>
      <c r="I12" s="126"/>
      <c r="J12" s="126"/>
      <c r="K12" s="126"/>
      <c r="L12" s="126"/>
      <c r="M12" s="126"/>
      <c r="N12" s="126"/>
      <c r="O12" s="126"/>
    </row>
    <row r="13" spans="1:15" s="125" customFormat="1" ht="37.5" customHeight="1">
      <c r="D13" s="341" t="s">
        <v>234</v>
      </c>
      <c r="E13" s="341"/>
      <c r="F13" s="341"/>
      <c r="G13" s="341"/>
      <c r="H13" s="341"/>
      <c r="I13" s="341"/>
      <c r="J13" s="341"/>
      <c r="K13" s="341"/>
      <c r="L13" s="341"/>
      <c r="M13" s="341"/>
      <c r="N13" s="341"/>
    </row>
    <row r="14" spans="1:15" s="125" customFormat="1" ht="13">
      <c r="C14" s="127"/>
      <c r="D14" s="128" t="s">
        <v>235</v>
      </c>
    </row>
    <row r="15" spans="1:15" s="125" customFormat="1" ht="25.5" customHeight="1">
      <c r="D15" s="125" t="s">
        <v>236</v>
      </c>
    </row>
    <row r="16" spans="1:15" s="2" customFormat="1" ht="13">
      <c r="A16" s="125"/>
      <c r="B16" s="125"/>
      <c r="C16" s="125"/>
      <c r="D16" s="129" t="s">
        <v>261</v>
      </c>
      <c r="E16" s="129"/>
      <c r="F16" s="129"/>
      <c r="G16" s="129"/>
      <c r="H16" s="129"/>
      <c r="I16" s="129"/>
      <c r="J16" s="129"/>
      <c r="K16" s="129"/>
      <c r="L16" s="129"/>
      <c r="M16" s="129"/>
      <c r="N16" s="129"/>
      <c r="O16" s="125"/>
    </row>
    <row r="17" spans="2:15" s="121" customFormat="1" ht="17.25" customHeight="1">
      <c r="B17" s="2"/>
      <c r="C17" s="2"/>
      <c r="D17" s="2"/>
      <c r="E17" s="2"/>
      <c r="F17" s="2"/>
      <c r="G17" s="2"/>
      <c r="H17" s="2"/>
      <c r="I17" s="2"/>
      <c r="J17" s="2"/>
      <c r="K17" s="2"/>
      <c r="L17" s="2"/>
      <c r="M17" s="2"/>
      <c r="N17" s="2"/>
      <c r="O17" s="2"/>
    </row>
    <row r="18" spans="2:15" s="133" customFormat="1" ht="23.5">
      <c r="B18" s="337" t="s">
        <v>237</v>
      </c>
      <c r="C18" s="337"/>
      <c r="D18" s="337"/>
      <c r="E18" s="337"/>
      <c r="F18" s="337"/>
      <c r="G18" s="337"/>
      <c r="H18" s="121"/>
      <c r="I18" s="121"/>
      <c r="J18" s="121"/>
      <c r="K18" s="121"/>
      <c r="L18" s="121"/>
      <c r="M18" s="121"/>
      <c r="N18" s="121"/>
      <c r="O18" s="121"/>
    </row>
    <row r="19" spans="2:15" s="133" customFormat="1" ht="18" customHeight="1">
      <c r="C19" s="134"/>
      <c r="D19" s="129"/>
      <c r="E19" s="129"/>
      <c r="F19" s="129"/>
      <c r="G19" s="129"/>
      <c r="H19" s="129"/>
      <c r="I19" s="129"/>
      <c r="J19" s="129"/>
      <c r="K19" s="129"/>
      <c r="L19" s="129"/>
      <c r="M19" s="129"/>
      <c r="N19" s="129"/>
    </row>
    <row r="20" spans="2:15" s="121" customFormat="1" ht="30" customHeight="1">
      <c r="B20" s="133"/>
      <c r="C20" s="134"/>
      <c r="D20" s="340" t="s">
        <v>238</v>
      </c>
      <c r="E20" s="340"/>
      <c r="F20" s="340"/>
      <c r="G20" s="340"/>
      <c r="H20" s="340"/>
      <c r="I20" s="340"/>
      <c r="J20" s="340"/>
      <c r="K20" s="340"/>
      <c r="L20" s="340"/>
      <c r="M20" s="340"/>
      <c r="N20" s="340"/>
      <c r="O20" s="133"/>
    </row>
    <row r="21" spans="2:15" s="121" customFormat="1" ht="30" customHeight="1">
      <c r="E21" s="129" t="s">
        <v>239</v>
      </c>
      <c r="F21" s="129"/>
      <c r="G21" s="129"/>
      <c r="H21" s="129"/>
      <c r="I21" s="129"/>
      <c r="J21" s="129"/>
      <c r="K21" s="129"/>
      <c r="L21" s="129"/>
      <c r="M21" s="129"/>
      <c r="N21" s="129"/>
      <c r="O21" s="129"/>
    </row>
    <row r="22" spans="2:15" s="2" customFormat="1" ht="23.5">
      <c r="B22" s="121"/>
      <c r="C22" s="121"/>
      <c r="D22" s="121"/>
      <c r="E22" s="340" t="s">
        <v>240</v>
      </c>
      <c r="F22" s="340"/>
      <c r="G22" s="340"/>
      <c r="H22" s="340"/>
      <c r="I22" s="340"/>
      <c r="J22" s="340"/>
      <c r="K22" s="340"/>
      <c r="L22" s="340"/>
      <c r="M22" s="340"/>
      <c r="N22" s="340"/>
      <c r="O22" s="340"/>
    </row>
    <row r="23" spans="2:15" s="2" customFormat="1" ht="12">
      <c r="F23" s="118" t="s">
        <v>241</v>
      </c>
    </row>
    <row r="24" spans="2:15" s="126" customFormat="1" ht="22.5" customHeight="1">
      <c r="F24" s="331" t="s">
        <v>242</v>
      </c>
    </row>
    <row r="25" spans="2:15" s="121" customFormat="1" ht="23.5">
      <c r="E25" s="340" t="s">
        <v>243</v>
      </c>
      <c r="F25" s="340"/>
      <c r="G25" s="340"/>
      <c r="H25" s="340"/>
      <c r="I25" s="340"/>
      <c r="J25" s="340"/>
      <c r="K25" s="340"/>
      <c r="L25" s="340"/>
      <c r="M25" s="340"/>
      <c r="N25" s="340"/>
      <c r="O25" s="340"/>
    </row>
    <row r="26" spans="2:15" s="121" customFormat="1" ht="9.75" customHeight="1">
      <c r="E26" s="128"/>
      <c r="F26" s="128"/>
      <c r="G26" s="128"/>
      <c r="H26" s="128"/>
      <c r="I26" s="128"/>
      <c r="J26" s="128"/>
      <c r="K26" s="128"/>
      <c r="L26" s="128"/>
      <c r="M26" s="128"/>
      <c r="N26" s="128"/>
      <c r="O26" s="128"/>
    </row>
    <row r="27" spans="2:15" s="121" customFormat="1" ht="23.5">
      <c r="B27" s="336" t="s">
        <v>244</v>
      </c>
      <c r="C27" s="336"/>
      <c r="D27" s="336"/>
      <c r="E27" s="336"/>
      <c r="F27" s="336"/>
      <c r="G27" s="336"/>
      <c r="H27" s="336"/>
      <c r="I27" s="123"/>
      <c r="J27" s="123"/>
    </row>
    <row r="28" spans="2:15" s="121" customFormat="1" ht="18" customHeight="1">
      <c r="B28" s="123"/>
      <c r="C28" s="123"/>
      <c r="D28" s="123"/>
      <c r="E28" s="123"/>
      <c r="F28" s="123"/>
      <c r="G28" s="123"/>
      <c r="H28" s="123"/>
      <c r="I28" s="123"/>
      <c r="J28" s="123"/>
    </row>
    <row r="29" spans="2:15" s="121" customFormat="1" ht="18" customHeight="1">
      <c r="B29" s="123"/>
      <c r="C29" s="123"/>
      <c r="D29" s="346" t="s">
        <v>245</v>
      </c>
      <c r="E29" s="346"/>
      <c r="F29" s="346"/>
      <c r="G29" s="346"/>
      <c r="H29" s="346"/>
      <c r="I29" s="346"/>
      <c r="J29" s="346"/>
      <c r="K29" s="346"/>
      <c r="L29" s="346"/>
    </row>
    <row r="30" spans="2:15" s="121" customFormat="1" ht="18" customHeight="1">
      <c r="B30" s="123"/>
      <c r="C30" s="123"/>
      <c r="D30" s="339" t="s">
        <v>246</v>
      </c>
      <c r="E30" s="339"/>
      <c r="F30" s="339"/>
      <c r="G30" s="339"/>
      <c r="H30" s="339"/>
      <c r="I30" s="339"/>
      <c r="J30" s="339"/>
      <c r="K30" s="339"/>
      <c r="L30" s="339"/>
      <c r="M30" s="339"/>
      <c r="N30" s="339"/>
    </row>
    <row r="31" spans="2:15" s="2" customFormat="1" ht="18" customHeight="1">
      <c r="B31" s="123"/>
      <c r="C31" s="123"/>
      <c r="D31" s="339" t="s">
        <v>247</v>
      </c>
      <c r="E31" s="339"/>
      <c r="F31" s="339"/>
      <c r="G31" s="339"/>
      <c r="H31" s="339"/>
      <c r="I31" s="339"/>
      <c r="J31" s="339"/>
      <c r="K31" s="339"/>
      <c r="L31" s="339"/>
      <c r="M31" s="339"/>
      <c r="N31" s="339"/>
      <c r="O31" s="121"/>
    </row>
    <row r="32" spans="2:15" s="120" customFormat="1" ht="29.25" customHeight="1">
      <c r="B32" s="119"/>
      <c r="C32" s="119"/>
      <c r="D32" s="132"/>
      <c r="E32" s="132"/>
      <c r="F32" s="132"/>
      <c r="G32" s="132"/>
      <c r="H32" s="132"/>
      <c r="I32" s="132"/>
      <c r="J32" s="132"/>
      <c r="K32" s="132"/>
      <c r="L32" s="132"/>
      <c r="M32" s="132"/>
      <c r="N32" s="132"/>
      <c r="O32" s="2"/>
    </row>
    <row r="33" spans="1:15" s="121" customFormat="1" ht="19.5" customHeight="1">
      <c r="B33" s="336" t="s">
        <v>248</v>
      </c>
      <c r="C33" s="336"/>
      <c r="D33" s="336"/>
      <c r="E33" s="336"/>
      <c r="F33" s="336"/>
      <c r="G33" s="336"/>
      <c r="H33" s="336"/>
      <c r="I33" s="122"/>
      <c r="J33" s="122"/>
      <c r="K33" s="120"/>
      <c r="L33" s="120"/>
      <c r="M33" s="120"/>
      <c r="N33" s="120"/>
      <c r="O33" s="120"/>
    </row>
    <row r="34" spans="1:15" s="121" customFormat="1" ht="19.5" customHeight="1">
      <c r="A34" s="332"/>
      <c r="B34" s="333"/>
      <c r="C34" s="333"/>
      <c r="D34" s="342" t="s">
        <v>249</v>
      </c>
      <c r="E34" s="342"/>
      <c r="F34" s="342"/>
      <c r="G34" s="342"/>
      <c r="H34" s="342"/>
      <c r="I34" s="342"/>
      <c r="J34" s="342"/>
      <c r="K34" s="342"/>
      <c r="L34" s="342"/>
      <c r="M34" s="342"/>
      <c r="N34" s="342"/>
    </row>
    <row r="35" spans="1:15" ht="9" customHeight="1">
      <c r="A35" s="121"/>
      <c r="B35" s="121"/>
      <c r="C35" s="121"/>
      <c r="D35" s="121"/>
      <c r="E35" s="121"/>
      <c r="F35" s="121"/>
      <c r="G35" s="121"/>
      <c r="H35" s="121"/>
      <c r="I35" s="121"/>
      <c r="J35" s="121"/>
      <c r="K35" s="121"/>
      <c r="L35" s="121"/>
      <c r="M35" s="121"/>
      <c r="N35" s="121"/>
      <c r="O35" s="121"/>
    </row>
    <row r="36" spans="1:15" s="121" customFormat="1" ht="23.5">
      <c r="A36" s="3"/>
      <c r="B36" s="3"/>
      <c r="C36" s="3"/>
      <c r="D36" s="3"/>
      <c r="E36" s="3" t="s">
        <v>250</v>
      </c>
      <c r="F36" s="3"/>
      <c r="G36" s="3"/>
      <c r="H36" s="3"/>
      <c r="I36" s="3"/>
      <c r="J36" s="3"/>
      <c r="K36" s="3"/>
      <c r="L36" s="3"/>
      <c r="M36" s="3"/>
      <c r="N36" s="3"/>
      <c r="O36"/>
    </row>
    <row r="37" spans="1:15" s="121" customFormat="1" ht="17.25" customHeight="1">
      <c r="A37" s="3"/>
      <c r="B37" s="3"/>
      <c r="C37" s="3"/>
      <c r="D37" s="3"/>
      <c r="E37" s="3" t="s">
        <v>260</v>
      </c>
      <c r="F37" s="3"/>
      <c r="G37" s="3"/>
      <c r="H37" s="3"/>
      <c r="I37" s="3"/>
      <c r="J37" s="3"/>
      <c r="K37" s="3"/>
      <c r="L37" s="3"/>
      <c r="M37" s="3"/>
      <c r="N37" s="3"/>
      <c r="O37"/>
    </row>
    <row r="38" spans="1:15" s="2" customFormat="1" ht="6.75" customHeight="1">
      <c r="A38" s="121"/>
      <c r="B38" s="121"/>
      <c r="C38" s="121"/>
      <c r="D38" s="121"/>
      <c r="E38" s="128"/>
      <c r="F38" s="128"/>
      <c r="G38" s="128"/>
      <c r="H38" s="128"/>
      <c r="I38" s="128"/>
      <c r="J38" s="128"/>
      <c r="K38" s="128"/>
      <c r="L38" s="128"/>
      <c r="M38" s="128"/>
      <c r="N38" s="128"/>
      <c r="O38" s="128"/>
    </row>
    <row r="39" spans="1:15" s="2" customFormat="1" ht="27" customHeight="1">
      <c r="A39" s="121"/>
      <c r="B39" s="121"/>
      <c r="C39" s="121"/>
      <c r="D39" s="121"/>
      <c r="E39" s="345" t="s">
        <v>257</v>
      </c>
      <c r="F39" s="345"/>
      <c r="G39" s="345"/>
      <c r="H39" s="345"/>
      <c r="I39" s="345"/>
      <c r="J39" s="345"/>
      <c r="K39" s="345"/>
      <c r="L39" s="345"/>
      <c r="M39" s="345"/>
      <c r="N39" s="345"/>
      <c r="O39" s="345"/>
    </row>
    <row r="40" spans="1:15" s="120" customFormat="1" ht="21" customHeight="1">
      <c r="A40" s="5"/>
      <c r="B40" s="2"/>
      <c r="C40" s="124"/>
      <c r="D40" s="124"/>
      <c r="E40" s="347" t="s">
        <v>251</v>
      </c>
      <c r="F40" s="347"/>
      <c r="G40" s="347"/>
      <c r="H40" s="347"/>
      <c r="I40" s="347"/>
      <c r="J40" s="347"/>
      <c r="K40" s="347"/>
      <c r="L40" s="347"/>
      <c r="M40" s="347"/>
      <c r="N40" s="347"/>
      <c r="O40" s="2"/>
    </row>
    <row r="41" spans="1:15" s="2" customFormat="1" ht="13.5" customHeight="1">
      <c r="A41" s="3"/>
      <c r="B41" s="3"/>
      <c r="C41" s="3"/>
      <c r="D41" s="3"/>
      <c r="E41" s="3"/>
      <c r="F41" s="3"/>
      <c r="G41" s="3"/>
      <c r="H41" s="3"/>
      <c r="I41" s="3"/>
      <c r="J41" s="3"/>
      <c r="K41" s="3"/>
      <c r="L41" s="3"/>
      <c r="M41" s="3"/>
      <c r="N41" s="3"/>
      <c r="O41"/>
    </row>
    <row r="42" spans="1:15" s="2" customFormat="1" ht="29.25" customHeight="1">
      <c r="A42" s="120"/>
      <c r="B42" s="336" t="s">
        <v>252</v>
      </c>
      <c r="C42" s="336"/>
      <c r="D42" s="336"/>
      <c r="E42" s="336"/>
      <c r="F42" s="336"/>
      <c r="G42" s="336"/>
      <c r="H42" s="336"/>
      <c r="I42" s="122"/>
      <c r="J42" s="122"/>
      <c r="K42" s="120"/>
      <c r="L42" s="120"/>
      <c r="M42" s="120"/>
      <c r="N42" s="120"/>
      <c r="O42" s="120"/>
    </row>
    <row r="43" spans="1:15" s="2" customFormat="1" ht="13.5" customHeight="1"/>
    <row r="44" spans="1:15" s="2" customFormat="1" ht="29.25" customHeight="1">
      <c r="D44" s="344" t="s">
        <v>253</v>
      </c>
      <c r="E44" s="344"/>
      <c r="F44" s="344"/>
      <c r="G44" s="344"/>
      <c r="H44" s="344"/>
      <c r="I44" s="344"/>
      <c r="J44" s="344"/>
      <c r="K44" s="344"/>
      <c r="L44" s="344"/>
      <c r="M44" s="344"/>
      <c r="N44" s="344"/>
    </row>
    <row r="45" spans="1:15" s="2" customFormat="1" ht="13.5" customHeight="1">
      <c r="C45" s="4"/>
    </row>
    <row r="46" spans="1:15" ht="21">
      <c r="A46" s="2"/>
      <c r="B46" s="2"/>
      <c r="C46" s="2"/>
      <c r="D46" s="343" t="s">
        <v>254</v>
      </c>
      <c r="E46" s="343"/>
      <c r="F46" s="343"/>
      <c r="G46" s="343"/>
      <c r="H46" s="343"/>
      <c r="I46" s="343"/>
      <c r="J46" s="343"/>
      <c r="K46" s="343"/>
      <c r="L46" s="343"/>
      <c r="M46" s="343"/>
      <c r="N46" s="343"/>
      <c r="O46" s="2"/>
    </row>
    <row r="47" spans="1:15" ht="13.5" customHeight="1">
      <c r="A47" s="2"/>
      <c r="B47" s="2"/>
      <c r="C47" s="2"/>
      <c r="D47" s="2"/>
      <c r="E47" s="2"/>
      <c r="F47" s="2"/>
      <c r="G47" s="2"/>
      <c r="H47" s="2"/>
      <c r="I47" s="2"/>
      <c r="J47" s="2"/>
      <c r="K47" s="2"/>
      <c r="L47" s="2"/>
      <c r="M47" s="2"/>
      <c r="N47" s="2"/>
      <c r="O47" s="2"/>
    </row>
  </sheetData>
  <sheetProtection selectLockedCells="1" selectUnlockedCells="1"/>
  <mergeCells count="24">
    <mergeCell ref="D34:N34"/>
    <mergeCell ref="E22:O22"/>
    <mergeCell ref="D46:N46"/>
    <mergeCell ref="D44:N44"/>
    <mergeCell ref="B33:H33"/>
    <mergeCell ref="E39:O39"/>
    <mergeCell ref="D29:L29"/>
    <mergeCell ref="E40:N40"/>
    <mergeCell ref="D13:N13"/>
    <mergeCell ref="B18:G18"/>
    <mergeCell ref="D30:N30"/>
    <mergeCell ref="D20:N20"/>
    <mergeCell ref="E25:O25"/>
    <mergeCell ref="B27:H27"/>
    <mergeCell ref="A2:O2"/>
    <mergeCell ref="B42:H42"/>
    <mergeCell ref="B4:G4"/>
    <mergeCell ref="C6:D6"/>
    <mergeCell ref="D7:N7"/>
    <mergeCell ref="E8:N8"/>
    <mergeCell ref="E9:N9"/>
    <mergeCell ref="D10:N10"/>
    <mergeCell ref="C12:D12"/>
    <mergeCell ref="D31:N31"/>
  </mergeCells>
  <phoneticPr fontId="3"/>
  <printOptions gridLinesSet="0"/>
  <pageMargins left="0.19685039370078741" right="0.19685039370078741" top="0.39370078740157483" bottom="0.39370078740157483" header="0" footer="0"/>
  <pageSetup paperSize="9" scale="82" orientation="portrait" verticalDpi="300" r:id="rId1"/>
  <headerFooter alignWithMargins="0"/>
  <cellWatches>
    <cellWatch r="B26"/>
  </cellWatch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CK216"/>
  <sheetViews>
    <sheetView tabSelected="1" zoomScale="115" zoomScaleNormal="115" workbookViewId="0">
      <selection activeCell="F2" sqref="F2:G2"/>
    </sheetView>
  </sheetViews>
  <sheetFormatPr defaultColWidth="9" defaultRowHeight="11.15" customHeight="1"/>
  <cols>
    <col min="1" max="1" width="8.984375E-2" style="6" customWidth="1"/>
    <col min="2" max="2" width="2.453125" style="6" customWidth="1"/>
    <col min="3" max="3" width="2.90625" style="6" customWidth="1"/>
    <col min="4" max="4" width="3.36328125" style="6" hidden="1" customWidth="1"/>
    <col min="5" max="5" width="6.7265625" style="6" customWidth="1"/>
    <col min="6" max="8" width="7.90625" style="6" customWidth="1"/>
    <col min="9" max="9" width="5" style="6" customWidth="1"/>
    <col min="10" max="10" width="4.08984375" style="6" customWidth="1"/>
    <col min="11" max="11" width="3.90625" style="6" hidden="1" customWidth="1"/>
    <col min="12" max="12" width="3.08984375" style="6" hidden="1" customWidth="1"/>
    <col min="13" max="13" width="4.08984375" style="6" hidden="1" customWidth="1"/>
    <col min="14" max="15" width="4.26953125" style="6" customWidth="1"/>
    <col min="16" max="16" width="3" style="6" customWidth="1"/>
    <col min="17" max="17" width="1.90625" style="6" customWidth="1"/>
    <col min="18" max="18" width="1.26953125" style="6" customWidth="1"/>
    <col min="19" max="19" width="3.36328125" style="6" customWidth="1"/>
    <col min="20" max="22" width="5.36328125" style="6" customWidth="1"/>
    <col min="23" max="28" width="3.08984375" style="6" customWidth="1"/>
    <col min="29" max="29" width="4.453125" style="6" bestFit="1" customWidth="1"/>
    <col min="30" max="222" width="9" style="6"/>
    <col min="223" max="223" width="4.08984375" style="6" customWidth="1"/>
    <col min="224" max="226" width="9" style="6"/>
    <col min="227" max="231" width="4.26953125" style="6" customWidth="1"/>
    <col min="232" max="233" width="1.90625" style="6" customWidth="1"/>
    <col min="234" max="234" width="3.36328125" style="6" customWidth="1"/>
    <col min="235" max="237" width="5.36328125" style="6" customWidth="1"/>
    <col min="238" max="242" width="3.08984375" style="6" customWidth="1"/>
    <col min="243" max="243" width="2.26953125" style="6" customWidth="1"/>
    <col min="244" max="244" width="2" style="6" customWidth="1"/>
    <col min="245" max="16384" width="9" style="6"/>
  </cols>
  <sheetData>
    <row r="1" spans="1:82" ht="33" customHeight="1" thickBot="1">
      <c r="B1" s="7"/>
      <c r="C1" s="7"/>
      <c r="D1" s="7"/>
      <c r="E1" s="525" t="s">
        <v>264</v>
      </c>
      <c r="F1" s="525"/>
      <c r="G1" s="526"/>
      <c r="H1" s="526"/>
      <c r="I1" s="526"/>
      <c r="J1" s="526"/>
      <c r="K1" s="526"/>
      <c r="L1" s="526"/>
      <c r="M1" s="526"/>
      <c r="N1" s="526"/>
      <c r="O1" s="526"/>
      <c r="P1" s="526"/>
      <c r="Q1" s="526"/>
      <c r="R1" s="526"/>
      <c r="S1" s="526"/>
      <c r="T1" s="526"/>
      <c r="U1" s="526"/>
      <c r="V1" s="526"/>
      <c r="W1" s="526"/>
      <c r="X1" s="526"/>
      <c r="Y1" s="526"/>
      <c r="Z1" s="526"/>
      <c r="AA1" s="526"/>
      <c r="AB1" s="526"/>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1:82" ht="17" customHeight="1" thickTop="1" thickBot="1">
      <c r="B2" s="362" t="s">
        <v>187</v>
      </c>
      <c r="C2" s="363"/>
      <c r="D2" s="363"/>
      <c r="E2" s="363"/>
      <c r="F2" s="364" t="s">
        <v>219</v>
      </c>
      <c r="G2" s="36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1:82" ht="15.75" customHeight="1" thickTop="1" thickBot="1">
      <c r="B3" s="476" t="s">
        <v>46</v>
      </c>
      <c r="C3" s="477"/>
      <c r="D3" s="477"/>
      <c r="E3" s="478"/>
      <c r="F3" s="439"/>
      <c r="G3" s="440"/>
      <c r="H3" s="440"/>
      <c r="I3" s="441"/>
      <c r="J3" s="517" t="s">
        <v>144</v>
      </c>
      <c r="K3" s="518"/>
      <c r="L3" s="518"/>
      <c r="M3" s="518"/>
      <c r="N3" s="518"/>
      <c r="O3" s="519"/>
      <c r="P3" s="514" t="s">
        <v>7</v>
      </c>
      <c r="Q3" s="7"/>
      <c r="R3" s="8"/>
      <c r="S3" s="520" t="s">
        <v>48</v>
      </c>
      <c r="T3" s="520"/>
      <c r="U3" s="520"/>
      <c r="V3" s="520"/>
      <c r="W3" s="520"/>
      <c r="X3" s="520"/>
      <c r="Y3" s="520"/>
      <c r="Z3" s="520"/>
      <c r="AA3" s="520"/>
      <c r="AB3" s="520"/>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1:82" ht="15.75" customHeight="1" thickBot="1">
      <c r="B4" s="527" t="s">
        <v>1</v>
      </c>
      <c r="C4" s="528"/>
      <c r="D4" s="528"/>
      <c r="E4" s="529"/>
      <c r="F4" s="532"/>
      <c r="G4" s="533"/>
      <c r="H4" s="144"/>
      <c r="I4" s="145" t="s">
        <v>143</v>
      </c>
      <c r="J4" s="445"/>
      <c r="K4" s="446"/>
      <c r="L4" s="446"/>
      <c r="M4" s="446"/>
      <c r="N4" s="446"/>
      <c r="O4" s="447"/>
      <c r="P4" s="515"/>
      <c r="Q4" s="9"/>
      <c r="R4" s="10">
        <v>0</v>
      </c>
      <c r="S4" s="374" t="s">
        <v>188</v>
      </c>
      <c r="T4" s="375"/>
      <c r="U4" s="375"/>
      <c r="V4" s="375"/>
      <c r="W4" s="375"/>
      <c r="X4" s="375"/>
      <c r="Y4" s="375"/>
      <c r="Z4" s="375"/>
      <c r="AA4" s="375"/>
      <c r="AB4" s="375"/>
      <c r="AC4" s="67"/>
      <c r="AD4" s="7"/>
      <c r="AE4" s="475"/>
      <c r="AF4" s="475"/>
      <c r="AG4" s="475"/>
      <c r="AH4" s="475"/>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1:82" ht="15.75" customHeight="1">
      <c r="B5" s="479" t="s">
        <v>45</v>
      </c>
      <c r="C5" s="480"/>
      <c r="D5" s="480"/>
      <c r="E5" s="481"/>
      <c r="F5" s="448"/>
      <c r="G5" s="449"/>
      <c r="H5" s="449"/>
      <c r="I5" s="450"/>
      <c r="J5" s="442" t="s">
        <v>47</v>
      </c>
      <c r="K5" s="443"/>
      <c r="L5" s="443"/>
      <c r="M5" s="443"/>
      <c r="N5" s="443"/>
      <c r="O5" s="444"/>
      <c r="P5" s="515"/>
      <c r="Q5" s="9"/>
      <c r="R5" s="10"/>
      <c r="S5" s="375"/>
      <c r="T5" s="375"/>
      <c r="U5" s="375"/>
      <c r="V5" s="375"/>
      <c r="W5" s="375"/>
      <c r="X5" s="375"/>
      <c r="Y5" s="375"/>
      <c r="Z5" s="375"/>
      <c r="AA5" s="375"/>
      <c r="AB5" s="375"/>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1:82" ht="15.75" customHeight="1">
      <c r="B6" s="393" t="s">
        <v>3</v>
      </c>
      <c r="C6" s="394"/>
      <c r="D6" s="394"/>
      <c r="E6" s="395"/>
      <c r="F6" s="396"/>
      <c r="G6" s="397"/>
      <c r="H6" s="397"/>
      <c r="I6" s="328" t="s">
        <v>219</v>
      </c>
      <c r="J6" s="384" t="s">
        <v>220</v>
      </c>
      <c r="K6" s="385"/>
      <c r="L6" s="386"/>
      <c r="M6" s="11"/>
      <c r="N6" s="398" t="s">
        <v>6</v>
      </c>
      <c r="O6" s="399"/>
      <c r="P6" s="515"/>
      <c r="Q6" s="9"/>
      <c r="R6" s="10"/>
      <c r="S6" s="375"/>
      <c r="T6" s="375"/>
      <c r="U6" s="375"/>
      <c r="V6" s="375"/>
      <c r="W6" s="375"/>
      <c r="X6" s="375"/>
      <c r="Y6" s="375"/>
      <c r="Z6" s="375"/>
      <c r="AA6" s="375"/>
      <c r="AB6" s="375"/>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1:82" ht="15.75" customHeight="1" thickBot="1">
      <c r="B7" s="378" t="s">
        <v>218</v>
      </c>
      <c r="C7" s="379"/>
      <c r="D7" s="379"/>
      <c r="E7" s="380"/>
      <c r="F7" s="381"/>
      <c r="G7" s="382"/>
      <c r="H7" s="382"/>
      <c r="I7" s="383"/>
      <c r="J7" s="387"/>
      <c r="K7" s="388"/>
      <c r="L7" s="389"/>
      <c r="M7" s="11"/>
      <c r="N7" s="400"/>
      <c r="O7" s="401"/>
      <c r="P7" s="515"/>
      <c r="Q7" s="9"/>
      <c r="R7" s="10"/>
      <c r="S7" s="375"/>
      <c r="T7" s="375"/>
      <c r="U7" s="375"/>
      <c r="V7" s="375"/>
      <c r="W7" s="375"/>
      <c r="X7" s="375"/>
      <c r="Y7" s="375"/>
      <c r="Z7" s="375"/>
      <c r="AA7" s="375"/>
      <c r="AB7" s="375"/>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1:82" ht="15.75" customHeight="1">
      <c r="B8" s="486" t="s">
        <v>8</v>
      </c>
      <c r="C8" s="487"/>
      <c r="D8" s="488"/>
      <c r="E8" s="454" t="s">
        <v>75</v>
      </c>
      <c r="F8" s="455"/>
      <c r="G8" s="455"/>
      <c r="H8" s="455"/>
      <c r="I8" s="452" t="s">
        <v>4</v>
      </c>
      <c r="J8" s="387"/>
      <c r="K8" s="388"/>
      <c r="L8" s="389"/>
      <c r="M8" s="11"/>
      <c r="N8" s="523" t="s">
        <v>10</v>
      </c>
      <c r="O8" s="521" t="s">
        <v>11</v>
      </c>
      <c r="P8" s="515"/>
      <c r="Q8" s="9"/>
      <c r="R8" s="10"/>
      <c r="S8" s="375"/>
      <c r="T8" s="375"/>
      <c r="U8" s="375"/>
      <c r="V8" s="375"/>
      <c r="W8" s="375"/>
      <c r="X8" s="375"/>
      <c r="Y8" s="375"/>
      <c r="Z8" s="375"/>
      <c r="AA8" s="375"/>
      <c r="AB8" s="375"/>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15.75" customHeight="1" thickBot="1">
      <c r="B9" s="489"/>
      <c r="C9" s="490"/>
      <c r="D9" s="491"/>
      <c r="E9" s="530" t="s">
        <v>9</v>
      </c>
      <c r="F9" s="531"/>
      <c r="G9" s="531"/>
      <c r="H9" s="531"/>
      <c r="I9" s="453"/>
      <c r="J9" s="390"/>
      <c r="K9" s="391"/>
      <c r="L9" s="392"/>
      <c r="M9" s="12"/>
      <c r="N9" s="524"/>
      <c r="O9" s="522"/>
      <c r="P9" s="516"/>
      <c r="Q9" s="9"/>
      <c r="R9" s="10"/>
      <c r="S9" s="375"/>
      <c r="T9" s="375"/>
      <c r="U9" s="375"/>
      <c r="V9" s="375"/>
      <c r="W9" s="375"/>
      <c r="X9" s="375"/>
      <c r="Y9" s="375"/>
      <c r="Z9" s="375"/>
      <c r="AA9" s="375"/>
      <c r="AB9" s="375"/>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96">
        <f>IF(C10=TRUE,"①",1)</f>
        <v>1</v>
      </c>
      <c r="B10" s="465">
        <f>IF(D10=TRUE,"①",1)</f>
        <v>1</v>
      </c>
      <c r="C10" s="492"/>
      <c r="D10" s="493" t="b">
        <v>0</v>
      </c>
      <c r="E10" s="136"/>
      <c r="F10" s="75"/>
      <c r="G10" s="76"/>
      <c r="H10" s="76"/>
      <c r="I10" s="458"/>
      <c r="J10" s="460"/>
      <c r="K10" s="451" t="b">
        <v>0</v>
      </c>
      <c r="L10" s="457" t="str">
        <f>IF(K10=TRUE,"○","")</f>
        <v/>
      </c>
      <c r="M10" s="438"/>
      <c r="N10" s="438"/>
      <c r="O10" s="408"/>
      <c r="P10" s="412"/>
      <c r="Q10" s="9"/>
      <c r="R10" s="10"/>
      <c r="S10" s="375"/>
      <c r="T10" s="375"/>
      <c r="U10" s="375"/>
      <c r="V10" s="375"/>
      <c r="W10" s="375"/>
      <c r="X10" s="375"/>
      <c r="Y10" s="375"/>
      <c r="Z10" s="375"/>
      <c r="AA10" s="375"/>
      <c r="AB10" s="375"/>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97"/>
      <c r="B11" s="466"/>
      <c r="C11" s="470"/>
      <c r="D11" s="472"/>
      <c r="E11" s="137"/>
      <c r="F11" s="77"/>
      <c r="G11" s="77"/>
      <c r="H11" s="77"/>
      <c r="I11" s="459"/>
      <c r="J11" s="456"/>
      <c r="K11" s="417"/>
      <c r="L11" s="407"/>
      <c r="M11" s="353"/>
      <c r="N11" s="353"/>
      <c r="O11" s="409"/>
      <c r="P11" s="413"/>
      <c r="Q11" s="9"/>
      <c r="R11" s="10"/>
      <c r="S11" s="375"/>
      <c r="T11" s="375"/>
      <c r="U11" s="375"/>
      <c r="V11" s="375"/>
      <c r="W11" s="375"/>
      <c r="X11" s="375"/>
      <c r="Y11" s="375"/>
      <c r="Z11" s="375"/>
      <c r="AA11" s="375"/>
      <c r="AB11" s="375"/>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2">
        <f>IF(C12=TRUE,"②",2)</f>
        <v>2</v>
      </c>
      <c r="B12" s="467">
        <f>IF(D12=TRUE,"②",2)</f>
        <v>2</v>
      </c>
      <c r="C12" s="469"/>
      <c r="D12" s="471" t="b">
        <v>0</v>
      </c>
      <c r="E12" s="136"/>
      <c r="F12" s="78"/>
      <c r="G12" s="78"/>
      <c r="H12" s="78"/>
      <c r="I12" s="431"/>
      <c r="J12" s="433"/>
      <c r="K12" s="416" t="b">
        <v>0</v>
      </c>
      <c r="L12" s="350" t="str">
        <f>IF(K12=TRUE,"○","")</f>
        <v/>
      </c>
      <c r="M12" s="352"/>
      <c r="N12" s="352"/>
      <c r="O12" s="376"/>
      <c r="P12" s="410"/>
      <c r="Q12" s="9"/>
      <c r="R12" s="10"/>
      <c r="S12" s="375"/>
      <c r="T12" s="375"/>
      <c r="U12" s="375"/>
      <c r="V12" s="375"/>
      <c r="W12" s="375"/>
      <c r="X12" s="375"/>
      <c r="Y12" s="375"/>
      <c r="Z12" s="375"/>
      <c r="AA12" s="375"/>
      <c r="AB12" s="375"/>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97"/>
      <c r="B13" s="466"/>
      <c r="C13" s="470"/>
      <c r="D13" s="472"/>
      <c r="E13" s="137"/>
      <c r="F13" s="79"/>
      <c r="G13" s="79"/>
      <c r="H13" s="80"/>
      <c r="I13" s="432"/>
      <c r="J13" s="434"/>
      <c r="K13" s="417"/>
      <c r="L13" s="407"/>
      <c r="M13" s="353"/>
      <c r="N13" s="353"/>
      <c r="O13" s="377"/>
      <c r="P13" s="411"/>
      <c r="Q13" s="9"/>
      <c r="R13" s="10"/>
      <c r="S13" s="375"/>
      <c r="T13" s="375"/>
      <c r="U13" s="375"/>
      <c r="V13" s="375"/>
      <c r="W13" s="375"/>
      <c r="X13" s="375"/>
      <c r="Y13" s="375"/>
      <c r="Z13" s="375"/>
      <c r="AA13" s="375"/>
      <c r="AB13" s="375"/>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2">
        <f>IF(C14=TRUE,"③",3)</f>
        <v>3</v>
      </c>
      <c r="B14" s="467">
        <f>IF(D14=TRUE,"③",3)</f>
        <v>3</v>
      </c>
      <c r="C14" s="469"/>
      <c r="D14" s="471" t="b">
        <v>0</v>
      </c>
      <c r="E14" s="136"/>
      <c r="F14" s="78"/>
      <c r="G14" s="78"/>
      <c r="H14" s="81"/>
      <c r="I14" s="431"/>
      <c r="J14" s="456"/>
      <c r="K14" s="416" t="b">
        <v>0</v>
      </c>
      <c r="L14" s="350" t="str">
        <f>IF(K14=TRUE,"○","")</f>
        <v/>
      </c>
      <c r="M14" s="352"/>
      <c r="N14" s="352"/>
      <c r="O14" s="409"/>
      <c r="P14" s="413"/>
      <c r="Q14" s="9"/>
      <c r="R14" s="10"/>
      <c r="S14" s="375"/>
      <c r="T14" s="375"/>
      <c r="U14" s="375"/>
      <c r="V14" s="375"/>
      <c r="W14" s="375"/>
      <c r="X14" s="375"/>
      <c r="Y14" s="375"/>
      <c r="Z14" s="375"/>
      <c r="AA14" s="375"/>
      <c r="AB14" s="375"/>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3"/>
      <c r="B15" s="468"/>
      <c r="C15" s="470"/>
      <c r="D15" s="472"/>
      <c r="E15" s="137"/>
      <c r="F15" s="79"/>
      <c r="G15" s="79"/>
      <c r="H15" s="80"/>
      <c r="I15" s="432"/>
      <c r="J15" s="456"/>
      <c r="K15" s="417"/>
      <c r="L15" s="407"/>
      <c r="M15" s="353"/>
      <c r="N15" s="353"/>
      <c r="O15" s="409"/>
      <c r="P15" s="413"/>
      <c r="Q15" s="9"/>
      <c r="R15" s="10"/>
      <c r="S15" s="375"/>
      <c r="T15" s="375"/>
      <c r="U15" s="375"/>
      <c r="V15" s="375"/>
      <c r="W15" s="375"/>
      <c r="X15" s="375"/>
      <c r="Y15" s="375"/>
      <c r="Z15" s="375"/>
      <c r="AA15" s="375"/>
      <c r="AB15" s="375"/>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2">
        <f>IF(C16=TRUE,"④",4)</f>
        <v>4</v>
      </c>
      <c r="B16" s="467">
        <f>IF(D16=TRUE,"④",4)</f>
        <v>4</v>
      </c>
      <c r="C16" s="469"/>
      <c r="D16" s="471" t="b">
        <v>0</v>
      </c>
      <c r="E16" s="136"/>
      <c r="F16" s="78"/>
      <c r="G16" s="78"/>
      <c r="H16" s="78"/>
      <c r="I16" s="431"/>
      <c r="J16" s="433"/>
      <c r="K16" s="416" t="b">
        <v>0</v>
      </c>
      <c r="L16" s="350" t="str">
        <f>IF(K16=TRUE,"○","")</f>
        <v/>
      </c>
      <c r="M16" s="352"/>
      <c r="N16" s="352"/>
      <c r="O16" s="376"/>
      <c r="P16" s="410"/>
      <c r="Q16" s="9"/>
      <c r="R16" s="10"/>
      <c r="S16" s="375"/>
      <c r="T16" s="375"/>
      <c r="U16" s="375"/>
      <c r="V16" s="375"/>
      <c r="W16" s="375"/>
      <c r="X16" s="375"/>
      <c r="Y16" s="375"/>
      <c r="Z16" s="375"/>
      <c r="AA16" s="375"/>
      <c r="AB16" s="375"/>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3"/>
      <c r="B17" s="468"/>
      <c r="C17" s="470"/>
      <c r="D17" s="472"/>
      <c r="E17" s="137"/>
      <c r="F17" s="82"/>
      <c r="G17" s="82"/>
      <c r="H17" s="82"/>
      <c r="I17" s="432"/>
      <c r="J17" s="434"/>
      <c r="K17" s="417"/>
      <c r="L17" s="407"/>
      <c r="M17" s="353"/>
      <c r="N17" s="353"/>
      <c r="O17" s="377"/>
      <c r="P17" s="411"/>
      <c r="Q17" s="9"/>
      <c r="R17" s="10"/>
      <c r="S17" s="375"/>
      <c r="T17" s="375"/>
      <c r="U17" s="375"/>
      <c r="V17" s="375"/>
      <c r="W17" s="375"/>
      <c r="X17" s="375"/>
      <c r="Y17" s="375"/>
      <c r="Z17" s="375"/>
      <c r="AA17" s="375"/>
      <c r="AB17" s="375"/>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97">
        <f>IF(C18=TRUE,"⑤",5)</f>
        <v>5</v>
      </c>
      <c r="B18" s="466">
        <f>IF(D18=TRUE,"⑤",5)</f>
        <v>5</v>
      </c>
      <c r="C18" s="469"/>
      <c r="D18" s="471" t="b">
        <v>0</v>
      </c>
      <c r="E18" s="136"/>
      <c r="F18" s="83"/>
      <c r="G18" s="83"/>
      <c r="H18" s="83"/>
      <c r="I18" s="431"/>
      <c r="J18" s="456"/>
      <c r="K18" s="416" t="b">
        <v>0</v>
      </c>
      <c r="L18" s="350" t="str">
        <f>IF(K18=TRUE,"○","")</f>
        <v/>
      </c>
      <c r="M18" s="352"/>
      <c r="N18" s="352"/>
      <c r="O18" s="409"/>
      <c r="P18" s="413"/>
      <c r="Q18" s="9"/>
      <c r="R18" s="10"/>
      <c r="S18" s="375"/>
      <c r="T18" s="375"/>
      <c r="U18" s="375"/>
      <c r="V18" s="375"/>
      <c r="W18" s="375"/>
      <c r="X18" s="375"/>
      <c r="Y18" s="375"/>
      <c r="Z18" s="375"/>
      <c r="AA18" s="375"/>
      <c r="AB18" s="375"/>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97"/>
      <c r="B19" s="466"/>
      <c r="C19" s="470"/>
      <c r="D19" s="472"/>
      <c r="E19" s="137"/>
      <c r="F19" s="77"/>
      <c r="G19" s="77"/>
      <c r="H19" s="77"/>
      <c r="I19" s="432"/>
      <c r="J19" s="456"/>
      <c r="K19" s="417"/>
      <c r="L19" s="407"/>
      <c r="M19" s="353"/>
      <c r="N19" s="353"/>
      <c r="O19" s="409"/>
      <c r="P19" s="413"/>
      <c r="Q19" s="9"/>
      <c r="R19" s="10"/>
      <c r="S19" s="375"/>
      <c r="T19" s="375"/>
      <c r="U19" s="375"/>
      <c r="V19" s="375"/>
      <c r="W19" s="375"/>
      <c r="X19" s="375"/>
      <c r="Y19" s="375"/>
      <c r="Z19" s="375"/>
      <c r="AA19" s="375"/>
      <c r="AB19" s="375"/>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3.5" customHeight="1">
      <c r="A20" s="482">
        <f>IF(C20=TRUE,"⑥",6)</f>
        <v>6</v>
      </c>
      <c r="B20" s="467">
        <f>IF(D20=TRUE,"⑥",6)</f>
        <v>6</v>
      </c>
      <c r="C20" s="469"/>
      <c r="D20" s="471" t="b">
        <v>0</v>
      </c>
      <c r="E20" s="136"/>
      <c r="F20" s="78"/>
      <c r="G20" s="78"/>
      <c r="H20" s="78"/>
      <c r="I20" s="431"/>
      <c r="J20" s="433"/>
      <c r="K20" s="416" t="b">
        <v>0</v>
      </c>
      <c r="L20" s="350" t="str">
        <f>IF(K20=TRUE,"○","")</f>
        <v/>
      </c>
      <c r="M20" s="352"/>
      <c r="N20" s="352"/>
      <c r="O20" s="376"/>
      <c r="P20" s="410"/>
      <c r="Q20" s="9"/>
      <c r="R20" s="10"/>
      <c r="S20" s="375"/>
      <c r="T20" s="375"/>
      <c r="U20" s="375"/>
      <c r="V20" s="375"/>
      <c r="W20" s="375"/>
      <c r="X20" s="375"/>
      <c r="Y20" s="375"/>
      <c r="Z20" s="375"/>
      <c r="AA20" s="375"/>
      <c r="AB20" s="375"/>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3.5" customHeight="1">
      <c r="A21" s="483"/>
      <c r="B21" s="468"/>
      <c r="C21" s="470"/>
      <c r="D21" s="472"/>
      <c r="E21" s="137"/>
      <c r="F21" s="77"/>
      <c r="G21" s="77"/>
      <c r="H21" s="77"/>
      <c r="I21" s="432"/>
      <c r="J21" s="434"/>
      <c r="K21" s="417"/>
      <c r="L21" s="407"/>
      <c r="M21" s="353"/>
      <c r="N21" s="353"/>
      <c r="O21" s="377"/>
      <c r="P21" s="411"/>
      <c r="Q21" s="9"/>
      <c r="R21" s="10"/>
      <c r="S21" s="375"/>
      <c r="T21" s="375"/>
      <c r="U21" s="375"/>
      <c r="V21" s="375"/>
      <c r="W21" s="375"/>
      <c r="X21" s="375"/>
      <c r="Y21" s="375"/>
      <c r="Z21" s="375"/>
      <c r="AA21" s="375"/>
      <c r="AB21" s="375"/>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3.5" customHeight="1">
      <c r="A22" s="482">
        <f>IF(C22=TRUE,"⑦",7)</f>
        <v>7</v>
      </c>
      <c r="B22" s="467">
        <f>IF(D22=TRUE,"⑦",7)</f>
        <v>7</v>
      </c>
      <c r="C22" s="469"/>
      <c r="D22" s="471" t="b">
        <v>0</v>
      </c>
      <c r="E22" s="136"/>
      <c r="F22" s="78"/>
      <c r="G22" s="78"/>
      <c r="H22" s="78"/>
      <c r="I22" s="431"/>
      <c r="J22" s="433"/>
      <c r="K22" s="416" t="b">
        <v>0</v>
      </c>
      <c r="L22" s="350" t="str">
        <f>IF(K22=TRUE,"○","")</f>
        <v/>
      </c>
      <c r="M22" s="352"/>
      <c r="N22" s="352"/>
      <c r="O22" s="376"/>
      <c r="P22" s="410"/>
      <c r="Q22" s="9"/>
      <c r="R22" s="10"/>
      <c r="S22" s="375"/>
      <c r="T22" s="375"/>
      <c r="U22" s="375"/>
      <c r="V22" s="375"/>
      <c r="W22" s="375"/>
      <c r="X22" s="375"/>
      <c r="Y22" s="375"/>
      <c r="Z22" s="375"/>
      <c r="AA22" s="375"/>
      <c r="AB22" s="375"/>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3.5" customHeight="1">
      <c r="A23" s="483"/>
      <c r="B23" s="468"/>
      <c r="C23" s="470"/>
      <c r="D23" s="472"/>
      <c r="E23" s="137"/>
      <c r="F23" s="77"/>
      <c r="G23" s="77"/>
      <c r="H23" s="77"/>
      <c r="I23" s="432"/>
      <c r="J23" s="434"/>
      <c r="K23" s="417"/>
      <c r="L23" s="407"/>
      <c r="M23" s="353"/>
      <c r="N23" s="353"/>
      <c r="O23" s="377"/>
      <c r="P23" s="411"/>
      <c r="Q23" s="9"/>
      <c r="R23" s="10"/>
      <c r="S23" s="375"/>
      <c r="T23" s="375"/>
      <c r="U23" s="375"/>
      <c r="V23" s="375"/>
      <c r="W23" s="375"/>
      <c r="X23" s="375"/>
      <c r="Y23" s="375"/>
      <c r="Z23" s="375"/>
      <c r="AA23" s="375"/>
      <c r="AB23" s="375"/>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3.5" customHeight="1" thickBot="1">
      <c r="A24" s="482" t="s">
        <v>222</v>
      </c>
      <c r="B24" s="467">
        <f>IF(D24=TRUE,"⑧",8)</f>
        <v>8</v>
      </c>
      <c r="C24" s="469"/>
      <c r="D24" s="471" t="b">
        <v>0</v>
      </c>
      <c r="E24" s="136"/>
      <c r="F24" s="78"/>
      <c r="G24" s="78"/>
      <c r="H24" s="78"/>
      <c r="I24" s="431"/>
      <c r="J24" s="433"/>
      <c r="K24" s="404" t="b">
        <v>0</v>
      </c>
      <c r="L24" s="350" t="str">
        <f>IF(K24=TRUE,"○","")</f>
        <v/>
      </c>
      <c r="M24" s="352"/>
      <c r="N24" s="352"/>
      <c r="O24" s="376"/>
      <c r="P24" s="410"/>
      <c r="Q24" s="9"/>
      <c r="R24" s="10"/>
      <c r="S24" s="418" t="s">
        <v>149</v>
      </c>
      <c r="T24" s="418"/>
      <c r="U24" s="418"/>
      <c r="V24" s="418"/>
      <c r="W24" s="418"/>
      <c r="X24" s="418"/>
      <c r="Y24" s="418"/>
      <c r="Z24" s="418"/>
      <c r="AA24" s="418"/>
      <c r="AB24" s="418"/>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3.5" customHeight="1" thickTop="1" thickBot="1">
      <c r="A25" s="483"/>
      <c r="B25" s="468"/>
      <c r="C25" s="470"/>
      <c r="D25" s="472"/>
      <c r="E25" s="137"/>
      <c r="F25" s="82"/>
      <c r="G25" s="82"/>
      <c r="H25" s="82"/>
      <c r="I25" s="432"/>
      <c r="J25" s="434"/>
      <c r="K25" s="405"/>
      <c r="L25" s="407"/>
      <c r="M25" s="353"/>
      <c r="N25" s="353"/>
      <c r="O25" s="377"/>
      <c r="P25" s="411"/>
      <c r="Q25" s="9"/>
      <c r="R25" s="10"/>
      <c r="S25" s="419" t="s">
        <v>46</v>
      </c>
      <c r="T25" s="420"/>
      <c r="U25" s="366">
        <v>43627</v>
      </c>
      <c r="V25" s="367"/>
      <c r="W25" s="368"/>
      <c r="X25" s="505" t="s">
        <v>145</v>
      </c>
      <c r="Y25" s="506"/>
      <c r="Z25" s="506"/>
      <c r="AA25" s="507"/>
      <c r="AB25" s="435"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3.5" customHeight="1" thickBot="1">
      <c r="A26" s="482">
        <f>IF(C26=TRUE,"⑨",9)</f>
        <v>9</v>
      </c>
      <c r="B26" s="467">
        <f>IF(D26=TRUE,"⑨",9)</f>
        <v>9</v>
      </c>
      <c r="C26" s="469"/>
      <c r="D26" s="471" t="b">
        <v>0</v>
      </c>
      <c r="E26" s="136"/>
      <c r="F26" s="83"/>
      <c r="G26" s="83"/>
      <c r="H26" s="83"/>
      <c r="I26" s="431"/>
      <c r="J26" s="433"/>
      <c r="K26" s="404" t="b">
        <v>0</v>
      </c>
      <c r="L26" s="350" t="str">
        <f>IF(K26=TRUE,"○","")</f>
        <v/>
      </c>
      <c r="M26" s="352"/>
      <c r="N26" s="352"/>
      <c r="O26" s="376"/>
      <c r="P26" s="410"/>
      <c r="Q26" s="9"/>
      <c r="R26" s="10"/>
      <c r="S26" s="369" t="s">
        <v>1</v>
      </c>
      <c r="T26" s="370"/>
      <c r="U26" s="371" t="s">
        <v>224</v>
      </c>
      <c r="V26" s="372"/>
      <c r="W26" s="373"/>
      <c r="X26" s="428" t="s">
        <v>173</v>
      </c>
      <c r="Y26" s="429"/>
      <c r="Z26" s="429"/>
      <c r="AA26" s="430"/>
      <c r="AB26" s="436"/>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3.5" customHeight="1">
      <c r="A27" s="483"/>
      <c r="B27" s="468"/>
      <c r="C27" s="470"/>
      <c r="D27" s="472"/>
      <c r="E27" s="137"/>
      <c r="F27" s="77"/>
      <c r="G27" s="77"/>
      <c r="H27" s="77"/>
      <c r="I27" s="432"/>
      <c r="J27" s="434"/>
      <c r="K27" s="405"/>
      <c r="L27" s="407"/>
      <c r="M27" s="353"/>
      <c r="N27" s="353"/>
      <c r="O27" s="377"/>
      <c r="P27" s="411"/>
      <c r="Q27" s="9"/>
      <c r="R27" s="10"/>
      <c r="S27" s="354" t="s">
        <v>45</v>
      </c>
      <c r="T27" s="355"/>
      <c r="U27" s="356" t="s">
        <v>49</v>
      </c>
      <c r="V27" s="357"/>
      <c r="W27" s="358"/>
      <c r="X27" s="498" t="s">
        <v>47</v>
      </c>
      <c r="Y27" s="499"/>
      <c r="Z27" s="499"/>
      <c r="AA27" s="500"/>
      <c r="AB27" s="436"/>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3.5" customHeight="1" thickBot="1">
      <c r="A28" s="482">
        <f>IF(C28=TRUE,"⑩",10)</f>
        <v>10</v>
      </c>
      <c r="B28" s="467">
        <f>IF(D28=TRUE,"⑩",10)</f>
        <v>10</v>
      </c>
      <c r="C28" s="469"/>
      <c r="D28" s="471" t="b">
        <v>0</v>
      </c>
      <c r="E28" s="136"/>
      <c r="F28" s="172"/>
      <c r="G28" s="78"/>
      <c r="H28" s="78"/>
      <c r="I28" s="431"/>
      <c r="J28" s="433"/>
      <c r="K28" s="404" t="b">
        <v>0</v>
      </c>
      <c r="L28" s="350" t="str">
        <f>IF(K28=TRUE,"○","")</f>
        <v/>
      </c>
      <c r="M28" s="352"/>
      <c r="N28" s="352"/>
      <c r="O28" s="376"/>
      <c r="P28" s="410"/>
      <c r="Q28" s="9"/>
      <c r="R28" s="10"/>
      <c r="S28" s="541" t="s">
        <v>3</v>
      </c>
      <c r="T28" s="542"/>
      <c r="U28" s="359" t="s">
        <v>50</v>
      </c>
      <c r="V28" s="360"/>
      <c r="W28" s="361"/>
      <c r="X28" s="503" t="s">
        <v>4</v>
      </c>
      <c r="Y28" s="414" t="s">
        <v>5</v>
      </c>
      <c r="Z28" s="421" t="s">
        <v>6</v>
      </c>
      <c r="AA28" s="422"/>
      <c r="AB28" s="436"/>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3.5" customHeight="1">
      <c r="A29" s="483"/>
      <c r="B29" s="468"/>
      <c r="C29" s="470"/>
      <c r="D29" s="472"/>
      <c r="E29" s="137"/>
      <c r="F29" s="77"/>
      <c r="G29" s="77"/>
      <c r="H29" s="77"/>
      <c r="I29" s="432"/>
      <c r="J29" s="434"/>
      <c r="K29" s="405"/>
      <c r="L29" s="407"/>
      <c r="M29" s="353"/>
      <c r="N29" s="353"/>
      <c r="O29" s="377"/>
      <c r="P29" s="411"/>
      <c r="Q29" s="9"/>
      <c r="R29" s="10"/>
      <c r="S29" s="423" t="s">
        <v>8</v>
      </c>
      <c r="T29" s="425" t="s">
        <v>44</v>
      </c>
      <c r="U29" s="426"/>
      <c r="V29" s="426"/>
      <c r="W29" s="427"/>
      <c r="X29" s="503"/>
      <c r="Y29" s="414"/>
      <c r="Z29" s="501" t="s">
        <v>10</v>
      </c>
      <c r="AA29" s="508" t="s">
        <v>11</v>
      </c>
      <c r="AB29" s="436"/>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3.5" customHeight="1" thickBot="1">
      <c r="A30" s="482">
        <f>IF(C30=TRUE,"⑪",11)</f>
        <v>11</v>
      </c>
      <c r="B30" s="467">
        <f>IF(D30=TRUE,"⑪",11)</f>
        <v>11</v>
      </c>
      <c r="C30" s="469"/>
      <c r="D30" s="471" t="b">
        <v>0</v>
      </c>
      <c r="E30" s="136"/>
      <c r="F30" s="78"/>
      <c r="G30" s="78"/>
      <c r="H30" s="78"/>
      <c r="I30" s="431"/>
      <c r="J30" s="433"/>
      <c r="K30" s="404" t="b">
        <v>0</v>
      </c>
      <c r="L30" s="350" t="str">
        <f>IF(K30=TRUE,"○","")</f>
        <v/>
      </c>
      <c r="M30" s="352"/>
      <c r="N30" s="352"/>
      <c r="O30" s="376"/>
      <c r="P30" s="410"/>
      <c r="Q30" s="9"/>
      <c r="R30" s="10"/>
      <c r="S30" s="424"/>
      <c r="T30" s="543" t="s">
        <v>9</v>
      </c>
      <c r="U30" s="544"/>
      <c r="V30" s="544"/>
      <c r="W30" s="545"/>
      <c r="X30" s="504"/>
      <c r="Y30" s="415"/>
      <c r="Z30" s="502"/>
      <c r="AA30" s="509"/>
      <c r="AB30" s="437"/>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3.5" customHeight="1">
      <c r="A31" s="483"/>
      <c r="B31" s="468"/>
      <c r="C31" s="470"/>
      <c r="D31" s="472"/>
      <c r="E31" s="137"/>
      <c r="F31" s="77"/>
      <c r="G31" s="77"/>
      <c r="H31" s="77"/>
      <c r="I31" s="432"/>
      <c r="J31" s="434"/>
      <c r="K31" s="405"/>
      <c r="L31" s="407"/>
      <c r="M31" s="353"/>
      <c r="N31" s="353"/>
      <c r="O31" s="377"/>
      <c r="P31" s="411"/>
      <c r="Q31" s="9"/>
      <c r="R31" s="10"/>
      <c r="S31" s="537" t="s">
        <v>68</v>
      </c>
      <c r="T31" s="548" t="s">
        <v>51</v>
      </c>
      <c r="U31" s="548"/>
      <c r="V31" s="548"/>
      <c r="W31" s="549"/>
      <c r="X31" s="510">
        <v>3</v>
      </c>
      <c r="Y31" s="494" t="s">
        <v>66</v>
      </c>
      <c r="Z31" s="494">
        <v>1</v>
      </c>
      <c r="AA31" s="512">
        <v>1</v>
      </c>
      <c r="AB31" s="546"/>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3.5" customHeight="1" thickBot="1">
      <c r="A32" s="482">
        <f>IF(C32=TRUE,"⑫",12)</f>
        <v>12</v>
      </c>
      <c r="B32" s="467">
        <f>IF(D32=TRUE,"⑫",12)</f>
        <v>12</v>
      </c>
      <c r="C32" s="469"/>
      <c r="D32" s="471" t="b">
        <v>0</v>
      </c>
      <c r="E32" s="136"/>
      <c r="F32" s="78"/>
      <c r="G32" s="78"/>
      <c r="H32" s="78"/>
      <c r="I32" s="431"/>
      <c r="J32" s="433"/>
      <c r="K32" s="404" t="b">
        <v>0</v>
      </c>
      <c r="L32" s="350" t="str">
        <f>IF(K32=TRUE,"○","")</f>
        <v/>
      </c>
      <c r="M32" s="352"/>
      <c r="N32" s="352"/>
      <c r="O32" s="376"/>
      <c r="P32" s="410"/>
      <c r="Q32" s="9"/>
      <c r="R32" s="10"/>
      <c r="S32" s="538"/>
      <c r="T32" s="539" t="s">
        <v>52</v>
      </c>
      <c r="U32" s="539"/>
      <c r="V32" s="539"/>
      <c r="W32" s="540"/>
      <c r="X32" s="511"/>
      <c r="Y32" s="495"/>
      <c r="Z32" s="495"/>
      <c r="AA32" s="513"/>
      <c r="AB32" s="547"/>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3.5" customHeight="1">
      <c r="A33" s="483"/>
      <c r="B33" s="468"/>
      <c r="C33" s="470"/>
      <c r="D33" s="472"/>
      <c r="E33" s="137"/>
      <c r="F33" s="82"/>
      <c r="G33" s="82"/>
      <c r="H33" s="82"/>
      <c r="I33" s="432"/>
      <c r="J33" s="434"/>
      <c r="K33" s="405"/>
      <c r="L33" s="407"/>
      <c r="M33" s="353"/>
      <c r="N33" s="353"/>
      <c r="O33" s="377"/>
      <c r="P33" s="411"/>
      <c r="Q33" s="9"/>
      <c r="R33" s="10"/>
      <c r="S33" s="537">
        <v>2</v>
      </c>
      <c r="T33" s="548" t="s">
        <v>53</v>
      </c>
      <c r="U33" s="548"/>
      <c r="V33" s="548"/>
      <c r="W33" s="549"/>
      <c r="X33" s="510">
        <v>2</v>
      </c>
      <c r="Y33" s="494" t="s">
        <v>66</v>
      </c>
      <c r="Z33" s="494"/>
      <c r="AA33" s="512">
        <v>2</v>
      </c>
      <c r="AB33" s="546"/>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3.5" customHeight="1" thickBot="1">
      <c r="A34" s="497">
        <f>IF(C34=TRUE,"⑬",13)</f>
        <v>13</v>
      </c>
      <c r="B34" s="466">
        <f>IF(D34=TRUE,"⑬",13)</f>
        <v>13</v>
      </c>
      <c r="C34" s="469"/>
      <c r="D34" s="471" t="b">
        <v>0</v>
      </c>
      <c r="E34" s="136"/>
      <c r="F34" s="83"/>
      <c r="G34" s="83"/>
      <c r="H34" s="83"/>
      <c r="I34" s="431"/>
      <c r="J34" s="456"/>
      <c r="K34" s="404" t="b">
        <v>0</v>
      </c>
      <c r="L34" s="350" t="str">
        <f>IF(K34=TRUE,"○","")</f>
        <v/>
      </c>
      <c r="M34" s="352"/>
      <c r="N34" s="352"/>
      <c r="O34" s="409"/>
      <c r="P34" s="413"/>
      <c r="Q34" s="9"/>
      <c r="R34" s="10"/>
      <c r="S34" s="538"/>
      <c r="T34" s="539" t="s">
        <v>18</v>
      </c>
      <c r="U34" s="539"/>
      <c r="V34" s="539"/>
      <c r="W34" s="540"/>
      <c r="X34" s="511"/>
      <c r="Y34" s="495"/>
      <c r="Z34" s="495"/>
      <c r="AA34" s="513"/>
      <c r="AB34" s="547"/>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3.5" customHeight="1">
      <c r="A35" s="497"/>
      <c r="B35" s="466"/>
      <c r="C35" s="470"/>
      <c r="D35" s="472"/>
      <c r="E35" s="137"/>
      <c r="F35" s="77"/>
      <c r="G35" s="77"/>
      <c r="H35" s="77"/>
      <c r="I35" s="432"/>
      <c r="J35" s="456"/>
      <c r="K35" s="405"/>
      <c r="L35" s="407"/>
      <c r="M35" s="353"/>
      <c r="N35" s="353"/>
      <c r="O35" s="409"/>
      <c r="P35" s="413"/>
      <c r="Q35" s="9"/>
      <c r="R35" s="10"/>
      <c r="S35" s="537">
        <v>3</v>
      </c>
      <c r="T35" s="548" t="s">
        <v>54</v>
      </c>
      <c r="U35" s="548"/>
      <c r="V35" s="548"/>
      <c r="W35" s="549"/>
      <c r="X35" s="510">
        <v>3</v>
      </c>
      <c r="Y35" s="494"/>
      <c r="Z35" s="494">
        <v>2</v>
      </c>
      <c r="AA35" s="512">
        <v>1</v>
      </c>
      <c r="AB35" s="546"/>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3.5" customHeight="1" thickBot="1">
      <c r="A36" s="482">
        <f>IF(C36=TRUE,"⑭",14)</f>
        <v>14</v>
      </c>
      <c r="B36" s="467">
        <f>IF(D36=TRUE,"⑭",14)</f>
        <v>14</v>
      </c>
      <c r="C36" s="469"/>
      <c r="D36" s="471" t="b">
        <v>0</v>
      </c>
      <c r="E36" s="136"/>
      <c r="F36" s="78"/>
      <c r="G36" s="78"/>
      <c r="H36" s="78"/>
      <c r="I36" s="431"/>
      <c r="J36" s="433"/>
      <c r="K36" s="404" t="b">
        <v>0</v>
      </c>
      <c r="L36" s="350" t="str">
        <f>IF(K36=TRUE,"○","")</f>
        <v/>
      </c>
      <c r="M36" s="352"/>
      <c r="N36" s="352"/>
      <c r="O36" s="376"/>
      <c r="P36" s="410"/>
      <c r="Q36" s="9"/>
      <c r="R36" s="10"/>
      <c r="S36" s="538"/>
      <c r="T36" s="539" t="s">
        <v>19</v>
      </c>
      <c r="U36" s="539"/>
      <c r="V36" s="539"/>
      <c r="W36" s="540"/>
      <c r="X36" s="511"/>
      <c r="Y36" s="495"/>
      <c r="Z36" s="495"/>
      <c r="AA36" s="513"/>
      <c r="AB36" s="547"/>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3.5" customHeight="1">
      <c r="A37" s="483"/>
      <c r="B37" s="468"/>
      <c r="C37" s="470"/>
      <c r="D37" s="472"/>
      <c r="E37" s="137"/>
      <c r="F37" s="77"/>
      <c r="G37" s="77"/>
      <c r="H37" s="77"/>
      <c r="I37" s="432"/>
      <c r="J37" s="434"/>
      <c r="K37" s="405"/>
      <c r="L37" s="407"/>
      <c r="M37" s="353"/>
      <c r="N37" s="353"/>
      <c r="O37" s="377"/>
      <c r="P37" s="411"/>
      <c r="Q37" s="9"/>
      <c r="R37" s="10"/>
      <c r="S37" s="537">
        <v>4</v>
      </c>
      <c r="T37" s="548" t="s">
        <v>55</v>
      </c>
      <c r="U37" s="548"/>
      <c r="V37" s="548"/>
      <c r="W37" s="549"/>
      <c r="X37" s="510">
        <v>2</v>
      </c>
      <c r="Y37" s="494" t="s">
        <v>66</v>
      </c>
      <c r="Z37" s="494"/>
      <c r="AA37" s="512">
        <v>2</v>
      </c>
      <c r="AB37" s="546"/>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3.5" customHeight="1" thickBot="1">
      <c r="A38" s="497">
        <f>IF(C38=TRUE,"⑮",15)</f>
        <v>15</v>
      </c>
      <c r="B38" s="466">
        <f>IF(D38=TRUE,"⑮",15)</f>
        <v>15</v>
      </c>
      <c r="C38" s="469"/>
      <c r="D38" s="471" t="b">
        <v>0</v>
      </c>
      <c r="E38" s="136"/>
      <c r="F38" s="78"/>
      <c r="G38" s="78"/>
      <c r="H38" s="78"/>
      <c r="I38" s="431"/>
      <c r="J38" s="456"/>
      <c r="K38" s="404" t="b">
        <v>0</v>
      </c>
      <c r="L38" s="350" t="str">
        <f>IF(K38=TRUE,"○","")</f>
        <v/>
      </c>
      <c r="M38" s="352" t="str">
        <f>IF(L38="○",A38,"")</f>
        <v/>
      </c>
      <c r="N38" s="352"/>
      <c r="O38" s="409"/>
      <c r="P38" s="413"/>
      <c r="Q38" s="9"/>
      <c r="R38" s="10"/>
      <c r="S38" s="538"/>
      <c r="T38" s="539" t="s">
        <v>20</v>
      </c>
      <c r="U38" s="539"/>
      <c r="V38" s="539"/>
      <c r="W38" s="540"/>
      <c r="X38" s="511"/>
      <c r="Y38" s="495"/>
      <c r="Z38" s="495"/>
      <c r="AA38" s="513"/>
      <c r="AB38" s="547"/>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3.5" customHeight="1">
      <c r="A39" s="497"/>
      <c r="B39" s="466"/>
      <c r="C39" s="470"/>
      <c r="D39" s="472"/>
      <c r="E39" s="137"/>
      <c r="F39" s="77"/>
      <c r="G39" s="77"/>
      <c r="H39" s="77"/>
      <c r="I39" s="432"/>
      <c r="J39" s="456"/>
      <c r="K39" s="405"/>
      <c r="L39" s="407"/>
      <c r="M39" s="353"/>
      <c r="N39" s="353"/>
      <c r="O39" s="409"/>
      <c r="P39" s="413"/>
      <c r="Q39" s="9"/>
      <c r="R39" s="10"/>
      <c r="S39" s="537">
        <v>5</v>
      </c>
      <c r="T39" s="552"/>
      <c r="U39" s="552"/>
      <c r="V39" s="552"/>
      <c r="W39" s="553"/>
      <c r="X39" s="510"/>
      <c r="Y39" s="494"/>
      <c r="Z39" s="494"/>
      <c r="AA39" s="512"/>
      <c r="AB39" s="546"/>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3.5" customHeight="1" thickBot="1">
      <c r="A40" s="482">
        <f>IF(C40=TRUE,"⑯",16)</f>
        <v>16</v>
      </c>
      <c r="B40" s="467">
        <f>IF(D40=TRUE,"⑯",16)</f>
        <v>16</v>
      </c>
      <c r="C40" s="469"/>
      <c r="D40" s="471" t="b">
        <v>0</v>
      </c>
      <c r="E40" s="136"/>
      <c r="F40" s="78"/>
      <c r="G40" s="78"/>
      <c r="H40" s="78"/>
      <c r="I40" s="431"/>
      <c r="J40" s="433"/>
      <c r="K40" s="404" t="b">
        <v>0</v>
      </c>
      <c r="L40" s="350" t="str">
        <f>IF(K40=TRUE,"○","")</f>
        <v/>
      </c>
      <c r="M40" s="352" t="str">
        <f>IF(L40="○",A40,"")</f>
        <v/>
      </c>
      <c r="N40" s="352"/>
      <c r="O40" s="376"/>
      <c r="P40" s="410"/>
      <c r="Q40" s="9"/>
      <c r="R40" s="10"/>
      <c r="S40" s="538"/>
      <c r="T40" s="550"/>
      <c r="U40" s="550"/>
      <c r="V40" s="550"/>
      <c r="W40" s="551"/>
      <c r="X40" s="511"/>
      <c r="Y40" s="495"/>
      <c r="Z40" s="495"/>
      <c r="AA40" s="513"/>
      <c r="AB40" s="547"/>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3.5" customHeight="1">
      <c r="A41" s="483"/>
      <c r="B41" s="468"/>
      <c r="C41" s="470"/>
      <c r="D41" s="472"/>
      <c r="E41" s="137"/>
      <c r="F41" s="82"/>
      <c r="G41" s="82"/>
      <c r="H41" s="82"/>
      <c r="I41" s="432"/>
      <c r="J41" s="434"/>
      <c r="K41" s="405"/>
      <c r="L41" s="407"/>
      <c r="M41" s="353"/>
      <c r="N41" s="353"/>
      <c r="O41" s="377"/>
      <c r="P41" s="411"/>
      <c r="Q41" s="9"/>
      <c r="R41" s="10"/>
      <c r="S41" s="537">
        <v>6</v>
      </c>
      <c r="T41" s="552"/>
      <c r="U41" s="552"/>
      <c r="V41" s="552"/>
      <c r="W41" s="553"/>
      <c r="X41" s="510"/>
      <c r="Y41" s="494"/>
      <c r="Z41" s="494"/>
      <c r="AA41" s="512"/>
      <c r="AB41" s="546"/>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3.5" customHeight="1">
      <c r="A42" s="482">
        <f>IF(C42=TRUE,"⑰",17)</f>
        <v>17</v>
      </c>
      <c r="B42" s="467">
        <f>IF(D42=TRUE,"⑰",17)</f>
        <v>17</v>
      </c>
      <c r="C42" s="469"/>
      <c r="D42" s="471" t="b">
        <v>0</v>
      </c>
      <c r="E42" s="136"/>
      <c r="F42" s="83"/>
      <c r="G42" s="83"/>
      <c r="H42" s="83"/>
      <c r="I42" s="431"/>
      <c r="J42" s="433"/>
      <c r="K42" s="404" t="b">
        <v>0</v>
      </c>
      <c r="L42" s="350" t="str">
        <f>IF(K42=TRUE,"○","")</f>
        <v/>
      </c>
      <c r="M42" s="352" t="str">
        <f>IF(L42="○",A42,"")</f>
        <v/>
      </c>
      <c r="N42" s="352"/>
      <c r="O42" s="376"/>
      <c r="P42" s="410"/>
      <c r="Q42" s="9"/>
      <c r="R42" s="10"/>
      <c r="S42" s="538"/>
      <c r="T42" s="550"/>
      <c r="U42" s="550"/>
      <c r="V42" s="550"/>
      <c r="W42" s="551"/>
      <c r="X42" s="511"/>
      <c r="Y42" s="495"/>
      <c r="Z42" s="495"/>
      <c r="AA42" s="513"/>
      <c r="AB42" s="547"/>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3.5" customHeight="1">
      <c r="A43" s="483"/>
      <c r="B43" s="468"/>
      <c r="C43" s="470"/>
      <c r="D43" s="472"/>
      <c r="E43" s="137"/>
      <c r="F43" s="77"/>
      <c r="G43" s="77"/>
      <c r="H43" s="77"/>
      <c r="I43" s="432"/>
      <c r="J43" s="434"/>
      <c r="K43" s="405"/>
      <c r="L43" s="407"/>
      <c r="M43" s="353"/>
      <c r="N43" s="353"/>
      <c r="O43" s="377"/>
      <c r="P43" s="411"/>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3.5" customHeight="1">
      <c r="A44" s="482">
        <f>IF(C44=TRUE,"⑱",18)</f>
        <v>18</v>
      </c>
      <c r="B44" s="467">
        <f>IF(D44=TRUE,"⑱",18)</f>
        <v>18</v>
      </c>
      <c r="C44" s="469"/>
      <c r="D44" s="471" t="b">
        <v>0</v>
      </c>
      <c r="E44" s="136"/>
      <c r="F44" s="78"/>
      <c r="G44" s="78"/>
      <c r="H44" s="78"/>
      <c r="I44" s="431"/>
      <c r="J44" s="433"/>
      <c r="K44" s="404" t="b">
        <v>0</v>
      </c>
      <c r="L44" s="350" t="str">
        <f>IF(K44=TRUE,"○","")</f>
        <v/>
      </c>
      <c r="M44" s="352" t="str">
        <f>IF(L44="○",A44,"")</f>
        <v/>
      </c>
      <c r="N44" s="352"/>
      <c r="O44" s="376"/>
      <c r="P44" s="410"/>
      <c r="Q44" s="9"/>
      <c r="R44" s="10"/>
      <c r="S44" s="484" t="s">
        <v>67</v>
      </c>
      <c r="T44" s="485"/>
      <c r="U44" s="485"/>
      <c r="V44" s="485"/>
      <c r="W44" s="485"/>
      <c r="X44" s="485"/>
      <c r="Y44" s="485"/>
      <c r="Z44" s="485"/>
      <c r="AA44" s="485"/>
      <c r="AB44" s="485"/>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3.5" customHeight="1">
      <c r="A45" s="483"/>
      <c r="B45" s="468"/>
      <c r="C45" s="470"/>
      <c r="D45" s="472"/>
      <c r="E45" s="137"/>
      <c r="F45" s="77"/>
      <c r="G45" s="77"/>
      <c r="H45" s="77"/>
      <c r="I45" s="432"/>
      <c r="J45" s="434"/>
      <c r="K45" s="405"/>
      <c r="L45" s="407"/>
      <c r="M45" s="353"/>
      <c r="N45" s="353"/>
      <c r="O45" s="377"/>
      <c r="P45" s="411"/>
      <c r="Q45" s="9"/>
      <c r="R45" s="10"/>
      <c r="S45" s="484"/>
      <c r="T45" s="485"/>
      <c r="U45" s="485"/>
      <c r="V45" s="485"/>
      <c r="W45" s="485"/>
      <c r="X45" s="485"/>
      <c r="Y45" s="485"/>
      <c r="Z45" s="485"/>
      <c r="AA45" s="485"/>
      <c r="AB45" s="485"/>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3.5" customHeight="1">
      <c r="A46" s="482">
        <f>IF(C46=TRUE,"⑲",19)</f>
        <v>19</v>
      </c>
      <c r="B46" s="467">
        <f>IF(D46=TRUE,"⑲",19)</f>
        <v>19</v>
      </c>
      <c r="C46" s="469"/>
      <c r="D46" s="471" t="b">
        <v>0</v>
      </c>
      <c r="E46" s="136"/>
      <c r="F46" s="78"/>
      <c r="G46" s="78"/>
      <c r="H46" s="78"/>
      <c r="I46" s="431"/>
      <c r="J46" s="433"/>
      <c r="K46" s="404" t="b">
        <v>0</v>
      </c>
      <c r="L46" s="350" t="str">
        <f>IF(K46=TRUE,"○","")</f>
        <v/>
      </c>
      <c r="M46" s="352" t="str">
        <f>IF(L46="○",A46,"")</f>
        <v/>
      </c>
      <c r="N46" s="352"/>
      <c r="O46" s="376"/>
      <c r="P46" s="410"/>
      <c r="Q46" s="9"/>
      <c r="R46" s="10"/>
      <c r="S46" s="485"/>
      <c r="T46" s="485"/>
      <c r="U46" s="485"/>
      <c r="V46" s="485"/>
      <c r="W46" s="485"/>
      <c r="X46" s="485"/>
      <c r="Y46" s="485"/>
      <c r="Z46" s="485"/>
      <c r="AA46" s="485"/>
      <c r="AB46" s="485"/>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3.5" customHeight="1">
      <c r="A47" s="483"/>
      <c r="B47" s="468"/>
      <c r="C47" s="470"/>
      <c r="D47" s="472"/>
      <c r="E47" s="137"/>
      <c r="F47" s="77"/>
      <c r="G47" s="77"/>
      <c r="H47" s="77"/>
      <c r="I47" s="432"/>
      <c r="J47" s="434"/>
      <c r="K47" s="405"/>
      <c r="L47" s="407"/>
      <c r="M47" s="353"/>
      <c r="N47" s="353"/>
      <c r="O47" s="377"/>
      <c r="P47" s="411"/>
      <c r="Q47" s="9"/>
      <c r="R47" s="10"/>
      <c r="S47" s="485"/>
      <c r="T47" s="485"/>
      <c r="U47" s="485"/>
      <c r="V47" s="485"/>
      <c r="W47" s="485"/>
      <c r="X47" s="485"/>
      <c r="Y47" s="485"/>
      <c r="Z47" s="485"/>
      <c r="AA47" s="485"/>
      <c r="AB47" s="485"/>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3.5" customHeight="1">
      <c r="A48" s="482">
        <f>IF(C48=TRUE,"⑳",20)</f>
        <v>20</v>
      </c>
      <c r="B48" s="467">
        <f>IF(D48=TRUE,"⑳",20)</f>
        <v>20</v>
      </c>
      <c r="C48" s="469"/>
      <c r="D48" s="471" t="b">
        <v>0</v>
      </c>
      <c r="E48" s="136"/>
      <c r="F48" s="78"/>
      <c r="G48" s="78"/>
      <c r="H48" s="81"/>
      <c r="I48" s="431"/>
      <c r="J48" s="433"/>
      <c r="K48" s="404" t="b">
        <v>0</v>
      </c>
      <c r="L48" s="350" t="str">
        <f>IF(K48=TRUE,"○","")</f>
        <v/>
      </c>
      <c r="M48" s="352" t="str">
        <f>IF(L48="○",A48,"")</f>
        <v/>
      </c>
      <c r="N48" s="352"/>
      <c r="O48" s="376"/>
      <c r="P48" s="410"/>
      <c r="Q48" s="9"/>
      <c r="R48" s="10"/>
      <c r="S48" s="485"/>
      <c r="T48" s="485"/>
      <c r="U48" s="485"/>
      <c r="V48" s="485"/>
      <c r="W48" s="485"/>
      <c r="X48" s="485"/>
      <c r="Y48" s="485"/>
      <c r="Z48" s="485"/>
      <c r="AA48" s="485"/>
      <c r="AB48" s="485"/>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3.5" customHeight="1" thickBot="1">
      <c r="A49" s="534"/>
      <c r="B49" s="536"/>
      <c r="C49" s="535"/>
      <c r="D49" s="474"/>
      <c r="E49" s="138"/>
      <c r="F49" s="84"/>
      <c r="G49" s="84"/>
      <c r="H49" s="85"/>
      <c r="I49" s="461"/>
      <c r="J49" s="462"/>
      <c r="K49" s="464"/>
      <c r="L49" s="351"/>
      <c r="M49" s="406"/>
      <c r="N49" s="406"/>
      <c r="O49" s="463"/>
      <c r="P49" s="473"/>
      <c r="Q49" s="9"/>
      <c r="R49" s="10"/>
      <c r="S49" s="485"/>
      <c r="T49" s="485"/>
      <c r="U49" s="485"/>
      <c r="V49" s="485"/>
      <c r="W49" s="485"/>
      <c r="X49" s="485"/>
      <c r="Y49" s="485"/>
      <c r="Z49" s="485"/>
      <c r="AA49" s="485"/>
      <c r="AB49" s="485"/>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1:82" ht="11.15" customHeight="1">
      <c r="B50" s="7"/>
      <c r="C50" s="7"/>
      <c r="D50" s="7"/>
      <c r="E50" s="7"/>
      <c r="F50" s="7"/>
      <c r="G50" s="7"/>
      <c r="H50" s="7"/>
      <c r="I50" s="7"/>
      <c r="J50" s="7"/>
      <c r="K50" s="7"/>
      <c r="L50" s="7"/>
      <c r="M50" s="7"/>
      <c r="N50" s="7"/>
      <c r="O50" s="7"/>
      <c r="P50" s="7"/>
      <c r="Q50" s="7"/>
      <c r="R50" s="10"/>
      <c r="S50" s="485"/>
      <c r="T50" s="485"/>
      <c r="U50" s="485"/>
      <c r="V50" s="485"/>
      <c r="W50" s="485"/>
      <c r="X50" s="485"/>
      <c r="Y50" s="485"/>
      <c r="Z50" s="485"/>
      <c r="AA50" s="485"/>
      <c r="AB50" s="485"/>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1:82" ht="11.15" customHeight="1">
      <c r="B51" s="7"/>
      <c r="C51" s="7"/>
      <c r="D51" s="7"/>
      <c r="E51" s="7"/>
      <c r="F51" s="7"/>
      <c r="G51" s="7"/>
      <c r="H51" s="7"/>
      <c r="I51" s="7"/>
      <c r="J51" s="7"/>
      <c r="K51" s="7"/>
      <c r="L51" s="7"/>
      <c r="M51" s="7"/>
      <c r="N51" s="7"/>
      <c r="O51" s="7"/>
      <c r="P51" s="7"/>
      <c r="Q51" s="7"/>
      <c r="R51" s="9"/>
      <c r="S51" s="485"/>
      <c r="T51" s="485"/>
      <c r="U51" s="485"/>
      <c r="V51" s="485"/>
      <c r="W51" s="485"/>
      <c r="X51" s="485"/>
      <c r="Y51" s="485"/>
      <c r="Z51" s="485"/>
      <c r="AA51" s="485"/>
      <c r="AB51" s="485"/>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1:82" ht="11.1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1:82" ht="11.15"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1:82" ht="11.15" hidden="1" customHeight="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1:82" ht="11.15" hidden="1" customHeight="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1:82" ht="11.15" hidden="1" customHeight="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1:82" ht="11.15" hidden="1" customHeight="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1:82" ht="11.15" hidden="1" customHeight="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1:82" s="182" customFormat="1" ht="11.15" hidden="1" customHeight="1">
      <c r="B59" s="181"/>
      <c r="C59" s="181"/>
      <c r="D59" s="181"/>
      <c r="E59" s="181"/>
      <c r="F59" s="181"/>
      <c r="G59" s="181"/>
      <c r="H59" s="181"/>
      <c r="I59" s="181"/>
      <c r="J59" s="181"/>
      <c r="K59" s="181"/>
      <c r="L59" s="181"/>
      <c r="M59" s="181"/>
      <c r="N59" s="181"/>
      <c r="O59" s="181"/>
      <c r="P59" s="181"/>
      <c r="Q59" s="181"/>
      <c r="R59" s="181"/>
      <c r="S59" s="187"/>
      <c r="T59" s="187"/>
      <c r="U59" s="187"/>
      <c r="V59" s="187"/>
      <c r="W59" s="187"/>
      <c r="X59" s="187"/>
      <c r="Y59" s="187"/>
      <c r="Z59" s="187"/>
      <c r="AA59" s="187"/>
      <c r="AB59" s="187"/>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row>
    <row r="60" spans="1:82" s="182" customFormat="1" ht="11.15" hidden="1" customHeight="1">
      <c r="B60" s="181"/>
      <c r="C60" s="181"/>
      <c r="D60" s="181"/>
      <c r="E60" s="181"/>
      <c r="F60" s="181"/>
      <c r="G60" s="181"/>
      <c r="H60" s="181"/>
      <c r="I60" s="181"/>
      <c r="J60" s="181"/>
      <c r="K60" s="181"/>
      <c r="L60" s="181"/>
      <c r="M60" s="181"/>
      <c r="N60" s="181"/>
      <c r="O60" s="181"/>
      <c r="P60" s="181"/>
      <c r="Q60" s="181"/>
      <c r="R60" s="181"/>
      <c r="S60" s="187"/>
      <c r="T60" s="187"/>
      <c r="U60" s="187"/>
      <c r="V60" s="187"/>
      <c r="W60" s="187"/>
      <c r="X60" s="187"/>
      <c r="Y60" s="187"/>
      <c r="Z60" s="187"/>
      <c r="AA60" s="187"/>
      <c r="AB60" s="187"/>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row>
    <row r="61" spans="1:82" s="182" customFormat="1" ht="11.15" hidden="1" customHeight="1">
      <c r="B61" s="181"/>
      <c r="C61" s="181"/>
      <c r="D61" s="181"/>
      <c r="E61" s="181"/>
      <c r="F61" s="181"/>
      <c r="G61" s="181"/>
      <c r="H61" s="181"/>
      <c r="I61" s="181"/>
      <c r="J61" s="181"/>
      <c r="K61" s="181"/>
      <c r="L61" s="181"/>
      <c r="M61" s="181"/>
      <c r="N61" s="181"/>
      <c r="O61" s="181"/>
      <c r="P61" s="181"/>
      <c r="Q61" s="181"/>
      <c r="R61" s="181"/>
      <c r="S61" s="187"/>
      <c r="T61" s="187"/>
      <c r="U61" s="187"/>
      <c r="V61" s="187"/>
      <c r="W61" s="187"/>
      <c r="X61" s="187"/>
      <c r="Y61" s="187"/>
      <c r="Z61" s="187"/>
      <c r="AA61" s="187"/>
      <c r="AB61" s="187"/>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row>
    <row r="62" spans="1:82" s="182" customFormat="1" ht="11.15" hidden="1" customHeight="1">
      <c r="B62" s="181"/>
      <c r="C62" s="181"/>
      <c r="D62" s="181"/>
      <c r="E62" s="181"/>
      <c r="F62" s="181"/>
      <c r="G62" s="181"/>
      <c r="H62" s="181"/>
      <c r="I62" s="181"/>
      <c r="J62" s="181"/>
      <c r="K62" s="181"/>
      <c r="L62" s="181"/>
      <c r="M62" s="181"/>
      <c r="N62" s="181"/>
      <c r="O62" s="181"/>
      <c r="P62" s="181"/>
      <c r="Q62" s="181"/>
      <c r="R62" s="181"/>
      <c r="S62" s="187"/>
      <c r="T62" s="187"/>
      <c r="U62" s="187"/>
      <c r="V62" s="187"/>
      <c r="W62" s="187"/>
      <c r="X62" s="187"/>
      <c r="Y62" s="187"/>
      <c r="Z62" s="187"/>
      <c r="AA62" s="187"/>
      <c r="AB62" s="187"/>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row>
    <row r="63" spans="1:82" s="182" customFormat="1" ht="11.15" hidden="1" customHeight="1">
      <c r="B63" s="181"/>
      <c r="C63" s="181"/>
      <c r="D63" s="181"/>
      <c r="E63" s="181"/>
      <c r="F63" s="181"/>
      <c r="G63" s="181"/>
      <c r="H63" s="181"/>
      <c r="I63" s="181"/>
      <c r="J63" s="181"/>
      <c r="K63" s="181"/>
      <c r="L63" s="181"/>
      <c r="M63" s="181"/>
      <c r="N63" s="181"/>
      <c r="O63" s="181"/>
      <c r="P63" s="181"/>
      <c r="Q63" s="181"/>
      <c r="R63" s="181"/>
      <c r="S63" s="187"/>
      <c r="T63" s="187"/>
      <c r="U63" s="187"/>
      <c r="V63" s="187"/>
      <c r="W63" s="187"/>
      <c r="X63" s="187"/>
      <c r="Y63" s="187"/>
      <c r="Z63" s="187"/>
      <c r="AA63" s="187"/>
      <c r="AB63" s="187"/>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row>
    <row r="64" spans="1:82" s="182" customFormat="1" ht="11.15" hidden="1" customHeight="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row>
    <row r="65" spans="2:89" s="182" customFormat="1" ht="11.15" hidden="1" customHeight="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row>
    <row r="66" spans="2:89" s="182" customFormat="1" ht="11.15" hidden="1" customHeight="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row>
    <row r="67" spans="2:89" s="182" customFormat="1" ht="11.15" hidden="1"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row>
    <row r="68" spans="2:89" s="182" customFormat="1" ht="11.15" hidden="1"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row>
    <row r="69" spans="2:89" s="182" customFormat="1" ht="11.15" hidden="1" customHeight="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row>
    <row r="70" spans="2:89" s="182" customFormat="1" ht="11.15" hidden="1" customHeight="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row>
    <row r="71" spans="2:89" s="182" customFormat="1" ht="11.15" hidden="1" customHeight="1">
      <c r="B71" s="181"/>
      <c r="C71" s="181"/>
      <c r="D71" s="181"/>
      <c r="E71" s="181" t="s">
        <v>119</v>
      </c>
      <c r="F71" s="181">
        <f>F6</f>
        <v>0</v>
      </c>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row>
    <row r="72" spans="2:89" s="182" customFormat="1" ht="16.5" hidden="1" customHeight="1">
      <c r="B72" s="181"/>
      <c r="C72" s="181"/>
      <c r="D72" s="181"/>
      <c r="E72" s="181" t="s">
        <v>123</v>
      </c>
      <c r="F72" s="181">
        <f>F4</f>
        <v>0</v>
      </c>
      <c r="G72" s="181"/>
      <c r="H72" s="181"/>
      <c r="I72" s="181"/>
      <c r="J72" s="181"/>
      <c r="K72" s="181"/>
      <c r="L72" s="181"/>
      <c r="M72" s="181"/>
      <c r="N72" s="181"/>
      <c r="O72" s="181"/>
      <c r="P72" s="181"/>
      <c r="Q72" s="348" t="s">
        <v>92</v>
      </c>
      <c r="R72" s="349"/>
      <c r="S72" s="349"/>
      <c r="T72" s="349"/>
      <c r="U72" s="349"/>
      <c r="V72" s="349"/>
      <c r="W72" s="349"/>
      <c r="X72" s="349"/>
      <c r="Y72" s="349"/>
      <c r="Z72" s="349"/>
      <c r="AA72" s="349"/>
      <c r="AB72" s="349"/>
      <c r="AC72" s="349"/>
      <c r="AD72" s="349"/>
      <c r="AE72" s="349"/>
      <c r="AF72" s="349"/>
      <c r="AG72" s="349"/>
      <c r="AH72" s="349"/>
      <c r="AI72" s="349"/>
      <c r="AJ72" s="349"/>
      <c r="AK72" s="349"/>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row>
    <row r="73" spans="2:89" s="182" customFormat="1" ht="19.5" hidden="1" customHeight="1">
      <c r="B73" s="45" t="s">
        <v>56</v>
      </c>
      <c r="C73" s="45"/>
      <c r="D73" s="45"/>
      <c r="E73" s="45" t="s">
        <v>57</v>
      </c>
      <c r="F73" s="45" t="s">
        <v>154</v>
      </c>
      <c r="G73" s="45" t="s">
        <v>44</v>
      </c>
      <c r="H73" s="45" t="s">
        <v>58</v>
      </c>
      <c r="I73" s="45" t="s">
        <v>33</v>
      </c>
      <c r="J73" s="402" t="s">
        <v>91</v>
      </c>
      <c r="K73" s="403"/>
      <c r="L73" s="45"/>
      <c r="M73" s="45" t="s">
        <v>59</v>
      </c>
      <c r="N73" s="45"/>
      <c r="O73" s="45"/>
      <c r="P73" s="45" t="s">
        <v>60</v>
      </c>
      <c r="Q73" s="45"/>
      <c r="R73" s="45">
        <v>1</v>
      </c>
      <c r="S73" s="45" t="s">
        <v>61</v>
      </c>
      <c r="T73" s="45">
        <v>2</v>
      </c>
      <c r="U73" s="45" t="s">
        <v>62</v>
      </c>
      <c r="V73" s="45">
        <v>3</v>
      </c>
      <c r="W73" s="45" t="s">
        <v>62</v>
      </c>
      <c r="X73" s="45">
        <v>4</v>
      </c>
      <c r="Y73" s="45" t="s">
        <v>63</v>
      </c>
      <c r="Z73" s="45">
        <v>5</v>
      </c>
      <c r="AA73" s="45" t="s">
        <v>64</v>
      </c>
      <c r="AB73" s="45">
        <v>6</v>
      </c>
      <c r="AC73" s="45" t="s">
        <v>65</v>
      </c>
      <c r="AD73" s="45">
        <v>7</v>
      </c>
      <c r="AE73" s="45" t="s">
        <v>65</v>
      </c>
      <c r="AF73" s="45">
        <v>8</v>
      </c>
      <c r="AG73" s="45" t="s">
        <v>61</v>
      </c>
      <c r="AH73" s="45">
        <v>9</v>
      </c>
      <c r="AI73" s="45" t="s">
        <v>61</v>
      </c>
      <c r="AJ73" s="45">
        <v>10</v>
      </c>
      <c r="AK73" s="45" t="s">
        <v>61</v>
      </c>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row>
    <row r="74" spans="2:89" s="182" customFormat="1" ht="11.15" hidden="1" customHeight="1">
      <c r="B74" s="45">
        <v>1</v>
      </c>
      <c r="C74" s="45"/>
      <c r="D74" s="45"/>
      <c r="E74" s="45" t="str">
        <f>IF(E11="","",E11)</f>
        <v/>
      </c>
      <c r="F74" s="45" t="str">
        <f>IF(E74="","",1)</f>
        <v/>
      </c>
      <c r="G74" s="45" t="str">
        <f>IF(E10="","",E10)</f>
        <v/>
      </c>
      <c r="H74" s="45" t="str">
        <f>IF(I10=0,"",I10)</f>
        <v/>
      </c>
      <c r="I74" s="45" t="str">
        <f>L10</f>
        <v/>
      </c>
      <c r="J74" s="45" t="str">
        <f>IF(I74="","",B74)</f>
        <v/>
      </c>
      <c r="K74" s="45" t="str">
        <f t="shared" ref="K74:K93" si="0">IF(J74="","",RANK(J74,$J$74:$J$93,1))</f>
        <v/>
      </c>
      <c r="L74" s="45"/>
      <c r="M74" s="45">
        <f>N10</f>
        <v>0</v>
      </c>
      <c r="N74" s="45"/>
      <c r="O74" s="45" t="str">
        <f>IF(M74=0,"",VLOOKUP(M74,$B$117:$C$127,2))</f>
        <v/>
      </c>
      <c r="P74" s="45">
        <f>O10</f>
        <v>0</v>
      </c>
      <c r="Q74" s="45" t="str">
        <f>IF(P74=0,"",VLOOKUP(P74,$B$117:$C$127,2))</f>
        <v/>
      </c>
      <c r="R74" s="45" t="str">
        <f t="shared" ref="R74:R93" si="1">IF($P74=1,$B74,"")</f>
        <v/>
      </c>
      <c r="S74" s="45" t="str">
        <f>IF(R74="","",RANK(R74,$R$74:$R$93,1))</f>
        <v/>
      </c>
      <c r="T74" s="45" t="str">
        <f>IF($P74=2,$B74,"")</f>
        <v/>
      </c>
      <c r="U74" s="45" t="str">
        <f>IF(T74="","",RANK(T74,$T$74:$T$93,1))</f>
        <v/>
      </c>
      <c r="V74" s="45" t="str">
        <f t="shared" ref="V74:V93" si="2">IF($P74=3,$B74,"")</f>
        <v/>
      </c>
      <c r="W74" s="45" t="str">
        <f t="shared" ref="W74:W93" si="3">IF(V74="","",RANK(V74,$V$74:$V$93,1))</f>
        <v/>
      </c>
      <c r="X74" s="45" t="str">
        <f t="shared" ref="X74:X93" si="4">IF($P74=4,$B74,"")</f>
        <v/>
      </c>
      <c r="Y74" s="45" t="str">
        <f t="shared" ref="Y74:Y93" si="5">IF(X74="","",RANK(X74,$X$74:$X$93,1))</f>
        <v/>
      </c>
      <c r="Z74" s="45" t="str">
        <f t="shared" ref="Z74:Z93" si="6">IF($P74=5,$B74,"")</f>
        <v/>
      </c>
      <c r="AA74" s="45" t="str">
        <f t="shared" ref="AA74:AA93" si="7">IF(Z74="","",RANK(Z74,$Z$74:$Z$93,1))</f>
        <v/>
      </c>
      <c r="AB74" s="45" t="str">
        <f t="shared" ref="AB74:AB93" si="8">IF($P74=6,$B74,"")</f>
        <v/>
      </c>
      <c r="AC74" s="45" t="str">
        <f>IF(AB74="","",RANK(AB74,$AB$74:$AB$93,1))</f>
        <v/>
      </c>
      <c r="AD74" s="45" t="str">
        <f>IF($P74=7,$B74,"")</f>
        <v/>
      </c>
      <c r="AE74" s="45" t="str">
        <f>IF(AD74="","",RANK(AD74,$AD$74:$AD$93,1))</f>
        <v/>
      </c>
      <c r="AF74" s="45" t="str">
        <f>IF($P74=8,$B74,"")</f>
        <v/>
      </c>
      <c r="AG74" s="45" t="str">
        <f>IF(AF74="","",RANK(AF74,$AF$74:$AF$93,1))</f>
        <v/>
      </c>
      <c r="AH74" s="45" t="str">
        <f>IF($P74=9,$B74,"")</f>
        <v/>
      </c>
      <c r="AI74" s="45" t="str">
        <f>IF(AH74="","",RANK(AH74,$AH$74:$AH$93,1))</f>
        <v/>
      </c>
      <c r="AJ74" s="45" t="str">
        <f>IF($P74=10,$B74,"")</f>
        <v/>
      </c>
      <c r="AK74" s="45" t="str">
        <f>IF(AJ74="","",RANK(AJ74,$AJ$74:$AJ$93,1))</f>
        <v/>
      </c>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row>
    <row r="75" spans="2:89" s="182" customFormat="1" ht="11.15" hidden="1" customHeight="1">
      <c r="B75" s="45">
        <v>2</v>
      </c>
      <c r="C75" s="45"/>
      <c r="D75" s="45"/>
      <c r="E75" s="45" t="str">
        <f>IF(E13="","",E13)</f>
        <v/>
      </c>
      <c r="F75" s="45" t="str">
        <f t="shared" ref="F75:F93" si="9">IF(E75="","",1)</f>
        <v/>
      </c>
      <c r="G75" s="45" t="str">
        <f>IF(E12="","",E12)</f>
        <v/>
      </c>
      <c r="H75" s="45" t="str">
        <f>IF(I12=0,"",I12)</f>
        <v/>
      </c>
      <c r="I75" s="45" t="str">
        <f>L12</f>
        <v/>
      </c>
      <c r="J75" s="45" t="str">
        <f t="shared" ref="J75:J93" si="10">IF(I75="","",B75)</f>
        <v/>
      </c>
      <c r="K75" s="45" t="str">
        <f t="shared" si="0"/>
        <v/>
      </c>
      <c r="L75" s="45"/>
      <c r="M75" s="45">
        <f>N12</f>
        <v>0</v>
      </c>
      <c r="N75" s="45"/>
      <c r="O75" s="45" t="str">
        <f t="shared" ref="O75:O93" si="11">IF(M75=0,"",VLOOKUP(M75,$B$117:$C$127,2))</f>
        <v/>
      </c>
      <c r="P75" s="45">
        <f>O12</f>
        <v>0</v>
      </c>
      <c r="Q75" s="45" t="str">
        <f t="shared" ref="Q75:Q93" si="12">IF(P75=0,"",VLOOKUP(P75,$B$117:$C$127,2))</f>
        <v/>
      </c>
      <c r="R75" s="45" t="str">
        <f t="shared" si="1"/>
        <v/>
      </c>
      <c r="S75" s="45" t="str">
        <f>IF(R75="","",RANK(R75,$R$74:$R$93,1))</f>
        <v/>
      </c>
      <c r="T75" s="45" t="str">
        <f>IF($P75=2,$B75,"")</f>
        <v/>
      </c>
      <c r="U75" s="45" t="str">
        <f t="shared" ref="U75:U93" si="13">IF(T75="","",RANK(T75,$T$74:$T$93,1))</f>
        <v/>
      </c>
      <c r="V75" s="45" t="str">
        <f t="shared" si="2"/>
        <v/>
      </c>
      <c r="W75" s="45" t="str">
        <f t="shared" si="3"/>
        <v/>
      </c>
      <c r="X75" s="45" t="str">
        <f t="shared" si="4"/>
        <v/>
      </c>
      <c r="Y75" s="45" t="str">
        <f t="shared" si="5"/>
        <v/>
      </c>
      <c r="Z75" s="45" t="str">
        <f t="shared" si="6"/>
        <v/>
      </c>
      <c r="AA75" s="45" t="str">
        <f t="shared" si="7"/>
        <v/>
      </c>
      <c r="AB75" s="45" t="str">
        <f>IF($P75=6,$B75,"")</f>
        <v/>
      </c>
      <c r="AC75" s="45" t="str">
        <f>IF(AB75="","",RANK(AB75,$AB$74:$AB$93,1))</f>
        <v/>
      </c>
      <c r="AD75" s="45" t="str">
        <f t="shared" ref="AD75:AD93" si="14">IF($P75=7,$B75,"")</f>
        <v/>
      </c>
      <c r="AE75" s="45" t="str">
        <f t="shared" ref="AE75:AE93" si="15">IF(AD75="","",RANK(AD75,$AD$74:$AD$93,1))</f>
        <v/>
      </c>
      <c r="AF75" s="45" t="str">
        <f t="shared" ref="AF75:AF93" si="16">IF($P75=8,$B75,"")</f>
        <v/>
      </c>
      <c r="AG75" s="45" t="str">
        <f t="shared" ref="AG75:AG93" si="17">IF(AF75="","",RANK(AF75,$AF$74:$AF$93,1))</f>
        <v/>
      </c>
      <c r="AH75" s="45" t="str">
        <f t="shared" ref="AH75:AH93" si="18">IF($P75=9,$B75,"")</f>
        <v/>
      </c>
      <c r="AI75" s="45" t="str">
        <f t="shared" ref="AI75:AI93" si="19">IF(AH75="","",RANK(AH75,$AH$74:$AH$93,1))</f>
        <v/>
      </c>
      <c r="AJ75" s="45" t="str">
        <f t="shared" ref="AJ75:AJ93" si="20">IF($P75=10,$B75,"")</f>
        <v/>
      </c>
      <c r="AK75" s="45" t="str">
        <f t="shared" ref="AK75:AK93" si="21">IF(AJ75="","",RANK(AJ75,$AJ$74:$AJ$93,1))</f>
        <v/>
      </c>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row>
    <row r="76" spans="2:89" s="182" customFormat="1" ht="11.15" hidden="1" customHeight="1">
      <c r="B76" s="45">
        <v>3</v>
      </c>
      <c r="C76" s="45"/>
      <c r="D76" s="45"/>
      <c r="E76" s="45" t="str">
        <f>IF(E15="","",E15)</f>
        <v/>
      </c>
      <c r="F76" s="45" t="str">
        <f t="shared" si="9"/>
        <v/>
      </c>
      <c r="G76" s="45" t="str">
        <f>IF(E14="","",E14)</f>
        <v/>
      </c>
      <c r="H76" s="45" t="str">
        <f>IF(I14=0,"",I14)</f>
        <v/>
      </c>
      <c r="I76" s="45" t="str">
        <f>L14</f>
        <v/>
      </c>
      <c r="J76" s="45" t="str">
        <f t="shared" si="10"/>
        <v/>
      </c>
      <c r="K76" s="45" t="str">
        <f t="shared" si="0"/>
        <v/>
      </c>
      <c r="L76" s="45"/>
      <c r="M76" s="45">
        <f>N14</f>
        <v>0</v>
      </c>
      <c r="N76" s="45"/>
      <c r="O76" s="45" t="str">
        <f t="shared" si="11"/>
        <v/>
      </c>
      <c r="P76" s="45">
        <f>O14</f>
        <v>0</v>
      </c>
      <c r="Q76" s="45" t="str">
        <f t="shared" si="12"/>
        <v/>
      </c>
      <c r="R76" s="45" t="str">
        <f>IF($P76=1,$B76,"")</f>
        <v/>
      </c>
      <c r="S76" s="45" t="str">
        <f>IF(R76="","",RANK(R76,$R$74:$R$93,1))</f>
        <v/>
      </c>
      <c r="T76" s="45" t="str">
        <f t="shared" ref="T76:T93" si="22">IF($P76=2,$B76,"")</f>
        <v/>
      </c>
      <c r="U76" s="45" t="str">
        <f>IF(T76="","",RANK(T76,$T$74:$T$93,1))</f>
        <v/>
      </c>
      <c r="V76" s="45" t="str">
        <f t="shared" si="2"/>
        <v/>
      </c>
      <c r="W76" s="45" t="str">
        <f t="shared" si="3"/>
        <v/>
      </c>
      <c r="X76" s="45" t="str">
        <f t="shared" si="4"/>
        <v/>
      </c>
      <c r="Y76" s="45" t="str">
        <f t="shared" si="5"/>
        <v/>
      </c>
      <c r="Z76" s="45" t="str">
        <f t="shared" si="6"/>
        <v/>
      </c>
      <c r="AA76" s="45" t="str">
        <f t="shared" si="7"/>
        <v/>
      </c>
      <c r="AB76" s="45" t="str">
        <f t="shared" si="8"/>
        <v/>
      </c>
      <c r="AC76" s="45" t="str">
        <f t="shared" ref="AC76:AC93" si="23">IF(AB76="","",RANK(AB76,$AB$74:$AB$93,1))</f>
        <v/>
      </c>
      <c r="AD76" s="45" t="str">
        <f t="shared" si="14"/>
        <v/>
      </c>
      <c r="AE76" s="45" t="str">
        <f t="shared" si="15"/>
        <v/>
      </c>
      <c r="AF76" s="45" t="str">
        <f t="shared" si="16"/>
        <v/>
      </c>
      <c r="AG76" s="45" t="str">
        <f t="shared" si="17"/>
        <v/>
      </c>
      <c r="AH76" s="45" t="str">
        <f t="shared" si="18"/>
        <v/>
      </c>
      <c r="AI76" s="45" t="str">
        <f t="shared" si="19"/>
        <v/>
      </c>
      <c r="AJ76" s="45" t="str">
        <f t="shared" si="20"/>
        <v/>
      </c>
      <c r="AK76" s="45" t="str">
        <f t="shared" si="21"/>
        <v/>
      </c>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row>
    <row r="77" spans="2:89" s="182" customFormat="1" ht="11.15" hidden="1" customHeight="1">
      <c r="B77" s="45">
        <v>4</v>
      </c>
      <c r="C77" s="45"/>
      <c r="D77" s="45"/>
      <c r="E77" s="45" t="str">
        <f>IF(E17="","",E17)</f>
        <v/>
      </c>
      <c r="F77" s="45" t="str">
        <f t="shared" si="9"/>
        <v/>
      </c>
      <c r="G77" s="45" t="str">
        <f>IF(E16="","",E16)</f>
        <v/>
      </c>
      <c r="H77" s="45" t="str">
        <f>IF(I16=0,"",I16)</f>
        <v/>
      </c>
      <c r="I77" s="45" t="str">
        <f>L16</f>
        <v/>
      </c>
      <c r="J77" s="45" t="str">
        <f t="shared" si="10"/>
        <v/>
      </c>
      <c r="K77" s="45" t="str">
        <f t="shared" si="0"/>
        <v/>
      </c>
      <c r="L77" s="45"/>
      <c r="M77" s="45">
        <f>N16</f>
        <v>0</v>
      </c>
      <c r="N77" s="45"/>
      <c r="O77" s="45" t="str">
        <f t="shared" si="11"/>
        <v/>
      </c>
      <c r="P77" s="45">
        <f>O16</f>
        <v>0</v>
      </c>
      <c r="Q77" s="45" t="str">
        <f t="shared" si="12"/>
        <v/>
      </c>
      <c r="R77" s="45" t="str">
        <f t="shared" si="1"/>
        <v/>
      </c>
      <c r="S77" s="45" t="str">
        <f t="shared" ref="S77:S93" si="24">IF(R77="","",RANK(R77,$R$74:$R$93,1))</f>
        <v/>
      </c>
      <c r="T77" s="45" t="str">
        <f>IF($P77=2,$B77,"")</f>
        <v/>
      </c>
      <c r="U77" s="45" t="str">
        <f>IF(T77="","",RANK(T77,$T$74:$T$93,1))</f>
        <v/>
      </c>
      <c r="V77" s="45" t="str">
        <f>IF($P77=3,$B77,"")</f>
        <v/>
      </c>
      <c r="W77" s="45" t="str">
        <f>IF(V77="","",RANK(V77,$V$74:$V$93,1))</f>
        <v/>
      </c>
      <c r="X77" s="45" t="str">
        <f t="shared" si="4"/>
        <v/>
      </c>
      <c r="Y77" s="45" t="str">
        <f t="shared" si="5"/>
        <v/>
      </c>
      <c r="Z77" s="45" t="str">
        <f t="shared" si="6"/>
        <v/>
      </c>
      <c r="AA77" s="45" t="str">
        <f t="shared" si="7"/>
        <v/>
      </c>
      <c r="AB77" s="45" t="str">
        <f t="shared" si="8"/>
        <v/>
      </c>
      <c r="AC77" s="45" t="str">
        <f t="shared" si="23"/>
        <v/>
      </c>
      <c r="AD77" s="45" t="str">
        <f t="shared" si="14"/>
        <v/>
      </c>
      <c r="AE77" s="45" t="str">
        <f t="shared" si="15"/>
        <v/>
      </c>
      <c r="AF77" s="45" t="str">
        <f t="shared" si="16"/>
        <v/>
      </c>
      <c r="AG77" s="45" t="str">
        <f t="shared" si="17"/>
        <v/>
      </c>
      <c r="AH77" s="45" t="str">
        <f t="shared" si="18"/>
        <v/>
      </c>
      <c r="AI77" s="45" t="str">
        <f t="shared" si="19"/>
        <v/>
      </c>
      <c r="AJ77" s="45" t="str">
        <f t="shared" si="20"/>
        <v/>
      </c>
      <c r="AK77" s="45" t="str">
        <f t="shared" si="21"/>
        <v/>
      </c>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row>
    <row r="78" spans="2:89" s="182" customFormat="1" ht="11.15" hidden="1" customHeight="1">
      <c r="B78" s="45">
        <v>5</v>
      </c>
      <c r="C78" s="45"/>
      <c r="D78" s="45"/>
      <c r="E78" s="45" t="str">
        <f>IF(E19="","",E19)</f>
        <v/>
      </c>
      <c r="F78" s="45" t="str">
        <f t="shared" si="9"/>
        <v/>
      </c>
      <c r="G78" s="45" t="str">
        <f>IF(E18="","",E18)</f>
        <v/>
      </c>
      <c r="H78" s="45" t="str">
        <f>IF(I18=0,"",I18)</f>
        <v/>
      </c>
      <c r="I78" s="45" t="str">
        <f>L18</f>
        <v/>
      </c>
      <c r="J78" s="45" t="str">
        <f t="shared" si="10"/>
        <v/>
      </c>
      <c r="K78" s="45" t="str">
        <f t="shared" si="0"/>
        <v/>
      </c>
      <c r="L78" s="45"/>
      <c r="M78" s="45">
        <f>N18</f>
        <v>0</v>
      </c>
      <c r="N78" s="45"/>
      <c r="O78" s="45" t="str">
        <f t="shared" si="11"/>
        <v/>
      </c>
      <c r="P78" s="45">
        <f>O18</f>
        <v>0</v>
      </c>
      <c r="Q78" s="45" t="str">
        <f t="shared" si="12"/>
        <v/>
      </c>
      <c r="R78" s="45" t="str">
        <f t="shared" si="1"/>
        <v/>
      </c>
      <c r="S78" s="45" t="str">
        <f t="shared" si="24"/>
        <v/>
      </c>
      <c r="T78" s="45" t="str">
        <f t="shared" si="22"/>
        <v/>
      </c>
      <c r="U78" s="45" t="str">
        <f t="shared" si="13"/>
        <v/>
      </c>
      <c r="V78" s="45" t="str">
        <f t="shared" si="2"/>
        <v/>
      </c>
      <c r="W78" s="45" t="str">
        <f t="shared" si="3"/>
        <v/>
      </c>
      <c r="X78" s="45" t="str">
        <f t="shared" si="4"/>
        <v/>
      </c>
      <c r="Y78" s="45" t="str">
        <f t="shared" si="5"/>
        <v/>
      </c>
      <c r="Z78" s="45" t="str">
        <f t="shared" si="6"/>
        <v/>
      </c>
      <c r="AA78" s="45" t="str">
        <f t="shared" si="7"/>
        <v/>
      </c>
      <c r="AB78" s="45" t="str">
        <f t="shared" si="8"/>
        <v/>
      </c>
      <c r="AC78" s="45" t="str">
        <f t="shared" si="23"/>
        <v/>
      </c>
      <c r="AD78" s="45" t="str">
        <f t="shared" si="14"/>
        <v/>
      </c>
      <c r="AE78" s="45" t="str">
        <f t="shared" si="15"/>
        <v/>
      </c>
      <c r="AF78" s="45" t="str">
        <f t="shared" si="16"/>
        <v/>
      </c>
      <c r="AG78" s="45" t="str">
        <f t="shared" si="17"/>
        <v/>
      </c>
      <c r="AH78" s="45" t="str">
        <f t="shared" si="18"/>
        <v/>
      </c>
      <c r="AI78" s="45" t="str">
        <f t="shared" si="19"/>
        <v/>
      </c>
      <c r="AJ78" s="45" t="str">
        <f t="shared" si="20"/>
        <v/>
      </c>
      <c r="AK78" s="45" t="str">
        <f t="shared" si="21"/>
        <v/>
      </c>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row>
    <row r="79" spans="2:89" s="182" customFormat="1" ht="11.15" hidden="1" customHeight="1">
      <c r="B79" s="45">
        <v>6</v>
      </c>
      <c r="C79" s="45"/>
      <c r="D79" s="45"/>
      <c r="E79" s="45" t="str">
        <f>IF(E21="","",E21)</f>
        <v/>
      </c>
      <c r="F79" s="45" t="str">
        <f t="shared" si="9"/>
        <v/>
      </c>
      <c r="G79" s="45" t="str">
        <f>IF(E20="","",E20)</f>
        <v/>
      </c>
      <c r="H79" s="45" t="str">
        <f>IF(I20=0,"",I20)</f>
        <v/>
      </c>
      <c r="I79" s="45" t="str">
        <f>L20</f>
        <v/>
      </c>
      <c r="J79" s="45" t="str">
        <f t="shared" si="10"/>
        <v/>
      </c>
      <c r="K79" s="45" t="str">
        <f t="shared" si="0"/>
        <v/>
      </c>
      <c r="L79" s="45"/>
      <c r="M79" s="45">
        <f>N20</f>
        <v>0</v>
      </c>
      <c r="N79" s="45"/>
      <c r="O79" s="45" t="str">
        <f t="shared" si="11"/>
        <v/>
      </c>
      <c r="P79" s="45">
        <f>O20</f>
        <v>0</v>
      </c>
      <c r="Q79" s="45" t="str">
        <f t="shared" si="12"/>
        <v/>
      </c>
      <c r="R79" s="45" t="str">
        <f t="shared" si="1"/>
        <v/>
      </c>
      <c r="S79" s="45" t="str">
        <f t="shared" si="24"/>
        <v/>
      </c>
      <c r="T79" s="45" t="str">
        <f t="shared" si="22"/>
        <v/>
      </c>
      <c r="U79" s="45" t="str">
        <f t="shared" si="13"/>
        <v/>
      </c>
      <c r="V79" s="45" t="str">
        <f t="shared" si="2"/>
        <v/>
      </c>
      <c r="W79" s="45" t="str">
        <f t="shared" si="3"/>
        <v/>
      </c>
      <c r="X79" s="45" t="str">
        <f t="shared" si="4"/>
        <v/>
      </c>
      <c r="Y79" s="45" t="str">
        <f t="shared" si="5"/>
        <v/>
      </c>
      <c r="Z79" s="45" t="str">
        <f t="shared" si="6"/>
        <v/>
      </c>
      <c r="AA79" s="45" t="str">
        <f t="shared" si="7"/>
        <v/>
      </c>
      <c r="AB79" s="45" t="str">
        <f t="shared" si="8"/>
        <v/>
      </c>
      <c r="AC79" s="45" t="str">
        <f t="shared" si="23"/>
        <v/>
      </c>
      <c r="AD79" s="45" t="str">
        <f t="shared" si="14"/>
        <v/>
      </c>
      <c r="AE79" s="45" t="str">
        <f t="shared" si="15"/>
        <v/>
      </c>
      <c r="AF79" s="45" t="str">
        <f t="shared" si="16"/>
        <v/>
      </c>
      <c r="AG79" s="45" t="str">
        <f t="shared" si="17"/>
        <v/>
      </c>
      <c r="AH79" s="45" t="str">
        <f t="shared" si="18"/>
        <v/>
      </c>
      <c r="AI79" s="45" t="str">
        <f t="shared" si="19"/>
        <v/>
      </c>
      <c r="AJ79" s="45" t="str">
        <f t="shared" si="20"/>
        <v/>
      </c>
      <c r="AK79" s="45" t="str">
        <f t="shared" si="21"/>
        <v/>
      </c>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row>
    <row r="80" spans="2:89" s="182" customFormat="1" ht="11.15" hidden="1" customHeight="1">
      <c r="B80" s="45">
        <v>7</v>
      </c>
      <c r="C80" s="45"/>
      <c r="D80" s="45"/>
      <c r="E80" s="45" t="str">
        <f>IF(E23="","",E23)</f>
        <v/>
      </c>
      <c r="F80" s="45" t="str">
        <f t="shared" si="9"/>
        <v/>
      </c>
      <c r="G80" s="45" t="str">
        <f>IF(E22="","",E22)</f>
        <v/>
      </c>
      <c r="H80" s="45" t="str">
        <f>IF(I22=0,"",I22)</f>
        <v/>
      </c>
      <c r="I80" s="45" t="str">
        <f>L22</f>
        <v/>
      </c>
      <c r="J80" s="45" t="str">
        <f t="shared" si="10"/>
        <v/>
      </c>
      <c r="K80" s="45" t="str">
        <f t="shared" si="0"/>
        <v/>
      </c>
      <c r="L80" s="45"/>
      <c r="M80" s="45">
        <f>N22</f>
        <v>0</v>
      </c>
      <c r="N80" s="45"/>
      <c r="O80" s="45" t="str">
        <f t="shared" si="11"/>
        <v/>
      </c>
      <c r="P80" s="45">
        <f>O22</f>
        <v>0</v>
      </c>
      <c r="Q80" s="45" t="str">
        <f t="shared" si="12"/>
        <v/>
      </c>
      <c r="R80" s="45" t="str">
        <f t="shared" si="1"/>
        <v/>
      </c>
      <c r="S80" s="45" t="str">
        <f t="shared" si="24"/>
        <v/>
      </c>
      <c r="T80" s="45" t="str">
        <f t="shared" si="22"/>
        <v/>
      </c>
      <c r="U80" s="45" t="str">
        <f t="shared" si="13"/>
        <v/>
      </c>
      <c r="V80" s="45" t="str">
        <f t="shared" si="2"/>
        <v/>
      </c>
      <c r="W80" s="45" t="str">
        <f t="shared" si="3"/>
        <v/>
      </c>
      <c r="X80" s="45" t="str">
        <f t="shared" si="4"/>
        <v/>
      </c>
      <c r="Y80" s="45" t="str">
        <f t="shared" si="5"/>
        <v/>
      </c>
      <c r="Z80" s="45" t="str">
        <f t="shared" si="6"/>
        <v/>
      </c>
      <c r="AA80" s="45" t="str">
        <f t="shared" si="7"/>
        <v/>
      </c>
      <c r="AB80" s="45" t="str">
        <f t="shared" si="8"/>
        <v/>
      </c>
      <c r="AC80" s="45" t="str">
        <f t="shared" si="23"/>
        <v/>
      </c>
      <c r="AD80" s="45" t="str">
        <f t="shared" si="14"/>
        <v/>
      </c>
      <c r="AE80" s="45" t="str">
        <f t="shared" si="15"/>
        <v/>
      </c>
      <c r="AF80" s="45" t="str">
        <f t="shared" si="16"/>
        <v/>
      </c>
      <c r="AG80" s="45" t="str">
        <f t="shared" si="17"/>
        <v/>
      </c>
      <c r="AH80" s="45" t="str">
        <f t="shared" si="18"/>
        <v/>
      </c>
      <c r="AI80" s="45" t="str">
        <f t="shared" si="19"/>
        <v/>
      </c>
      <c r="AJ80" s="45" t="str">
        <f t="shared" si="20"/>
        <v/>
      </c>
      <c r="AK80" s="45" t="str">
        <f t="shared" si="21"/>
        <v/>
      </c>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row>
    <row r="81" spans="2:85" s="182" customFormat="1" ht="11.15" hidden="1" customHeight="1">
      <c r="B81" s="45">
        <v>8</v>
      </c>
      <c r="C81" s="45"/>
      <c r="D81" s="45"/>
      <c r="E81" s="45" t="str">
        <f>IF(E25="","",E25)</f>
        <v/>
      </c>
      <c r="F81" s="45" t="str">
        <f t="shared" si="9"/>
        <v/>
      </c>
      <c r="G81" s="45" t="str">
        <f>IF(E24="","",E24)</f>
        <v/>
      </c>
      <c r="H81" s="45" t="str">
        <f>IF(I24=0,"",I24)</f>
        <v/>
      </c>
      <c r="I81" s="45" t="str">
        <f>L24</f>
        <v/>
      </c>
      <c r="J81" s="45" t="str">
        <f t="shared" si="10"/>
        <v/>
      </c>
      <c r="K81" s="45" t="str">
        <f t="shared" si="0"/>
        <v/>
      </c>
      <c r="L81" s="45"/>
      <c r="M81" s="45">
        <f>N24</f>
        <v>0</v>
      </c>
      <c r="N81" s="45"/>
      <c r="O81" s="45" t="str">
        <f t="shared" si="11"/>
        <v/>
      </c>
      <c r="P81" s="45">
        <f>O24</f>
        <v>0</v>
      </c>
      <c r="Q81" s="45" t="str">
        <f t="shared" si="12"/>
        <v/>
      </c>
      <c r="R81" s="45" t="str">
        <f t="shared" si="1"/>
        <v/>
      </c>
      <c r="S81" s="45" t="str">
        <f t="shared" si="24"/>
        <v/>
      </c>
      <c r="T81" s="45" t="str">
        <f t="shared" si="22"/>
        <v/>
      </c>
      <c r="U81" s="45" t="str">
        <f t="shared" si="13"/>
        <v/>
      </c>
      <c r="V81" s="45" t="str">
        <f t="shared" si="2"/>
        <v/>
      </c>
      <c r="W81" s="45" t="str">
        <f t="shared" si="3"/>
        <v/>
      </c>
      <c r="X81" s="45" t="str">
        <f t="shared" si="4"/>
        <v/>
      </c>
      <c r="Y81" s="45" t="str">
        <f t="shared" si="5"/>
        <v/>
      </c>
      <c r="Z81" s="45" t="str">
        <f t="shared" si="6"/>
        <v/>
      </c>
      <c r="AA81" s="45" t="str">
        <f t="shared" si="7"/>
        <v/>
      </c>
      <c r="AB81" s="45" t="str">
        <f t="shared" si="8"/>
        <v/>
      </c>
      <c r="AC81" s="45" t="str">
        <f t="shared" si="23"/>
        <v/>
      </c>
      <c r="AD81" s="45" t="str">
        <f t="shared" si="14"/>
        <v/>
      </c>
      <c r="AE81" s="45" t="str">
        <f t="shared" si="15"/>
        <v/>
      </c>
      <c r="AF81" s="45" t="str">
        <f t="shared" si="16"/>
        <v/>
      </c>
      <c r="AG81" s="45" t="str">
        <f t="shared" si="17"/>
        <v/>
      </c>
      <c r="AH81" s="45" t="str">
        <f t="shared" si="18"/>
        <v/>
      </c>
      <c r="AI81" s="45" t="str">
        <f t="shared" si="19"/>
        <v/>
      </c>
      <c r="AJ81" s="45" t="str">
        <f t="shared" si="20"/>
        <v/>
      </c>
      <c r="AK81" s="45" t="str">
        <f t="shared" si="21"/>
        <v/>
      </c>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row>
    <row r="82" spans="2:85" s="182" customFormat="1" ht="11.15" hidden="1" customHeight="1">
      <c r="B82" s="45">
        <v>9</v>
      </c>
      <c r="C82" s="45"/>
      <c r="D82" s="45"/>
      <c r="E82" s="45" t="str">
        <f>IF(E27="","",E27)</f>
        <v/>
      </c>
      <c r="F82" s="45" t="str">
        <f t="shared" si="9"/>
        <v/>
      </c>
      <c r="G82" s="45" t="str">
        <f>IF(E26="","",E26)</f>
        <v/>
      </c>
      <c r="H82" s="45" t="str">
        <f>IF(I26=0,"",I26)</f>
        <v/>
      </c>
      <c r="I82" s="45" t="str">
        <f>L26</f>
        <v/>
      </c>
      <c r="J82" s="45" t="str">
        <f t="shared" si="10"/>
        <v/>
      </c>
      <c r="K82" s="45" t="str">
        <f t="shared" si="0"/>
        <v/>
      </c>
      <c r="L82" s="45"/>
      <c r="M82" s="45">
        <f>N26</f>
        <v>0</v>
      </c>
      <c r="N82" s="45"/>
      <c r="O82" s="45" t="str">
        <f t="shared" si="11"/>
        <v/>
      </c>
      <c r="P82" s="45">
        <f>O26</f>
        <v>0</v>
      </c>
      <c r="Q82" s="45" t="str">
        <f t="shared" si="12"/>
        <v/>
      </c>
      <c r="R82" s="45" t="str">
        <f t="shared" si="1"/>
        <v/>
      </c>
      <c r="S82" s="45" t="str">
        <f t="shared" si="24"/>
        <v/>
      </c>
      <c r="T82" s="45" t="str">
        <f t="shared" si="22"/>
        <v/>
      </c>
      <c r="U82" s="45" t="str">
        <f t="shared" si="13"/>
        <v/>
      </c>
      <c r="V82" s="45" t="str">
        <f t="shared" si="2"/>
        <v/>
      </c>
      <c r="W82" s="45" t="str">
        <f t="shared" si="3"/>
        <v/>
      </c>
      <c r="X82" s="45" t="str">
        <f t="shared" si="4"/>
        <v/>
      </c>
      <c r="Y82" s="45" t="str">
        <f t="shared" si="5"/>
        <v/>
      </c>
      <c r="Z82" s="45" t="str">
        <f t="shared" si="6"/>
        <v/>
      </c>
      <c r="AA82" s="45" t="str">
        <f t="shared" si="7"/>
        <v/>
      </c>
      <c r="AB82" s="45" t="str">
        <f t="shared" si="8"/>
        <v/>
      </c>
      <c r="AC82" s="45" t="str">
        <f t="shared" si="23"/>
        <v/>
      </c>
      <c r="AD82" s="45" t="str">
        <f t="shared" si="14"/>
        <v/>
      </c>
      <c r="AE82" s="45" t="str">
        <f t="shared" si="15"/>
        <v/>
      </c>
      <c r="AF82" s="45" t="str">
        <f t="shared" si="16"/>
        <v/>
      </c>
      <c r="AG82" s="45" t="str">
        <f t="shared" si="17"/>
        <v/>
      </c>
      <c r="AH82" s="45" t="str">
        <f t="shared" si="18"/>
        <v/>
      </c>
      <c r="AI82" s="45" t="str">
        <f t="shared" si="19"/>
        <v/>
      </c>
      <c r="AJ82" s="45" t="str">
        <f t="shared" si="20"/>
        <v/>
      </c>
      <c r="AK82" s="45" t="str">
        <f t="shared" si="21"/>
        <v/>
      </c>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row>
    <row r="83" spans="2:85" s="182" customFormat="1" ht="11.15" hidden="1" customHeight="1">
      <c r="B83" s="45">
        <v>10</v>
      </c>
      <c r="C83" s="45"/>
      <c r="D83" s="45"/>
      <c r="E83" s="45" t="str">
        <f>IF(E29="","",E29)</f>
        <v/>
      </c>
      <c r="F83" s="45" t="str">
        <f t="shared" si="9"/>
        <v/>
      </c>
      <c r="G83" s="45" t="str">
        <f>IF(E28="","",E28)</f>
        <v/>
      </c>
      <c r="H83" s="45" t="str">
        <f>IF(I28=0,"",I28)</f>
        <v/>
      </c>
      <c r="I83" s="45" t="str">
        <f>L28</f>
        <v/>
      </c>
      <c r="J83" s="45" t="str">
        <f t="shared" si="10"/>
        <v/>
      </c>
      <c r="K83" s="45" t="str">
        <f t="shared" si="0"/>
        <v/>
      </c>
      <c r="L83" s="45"/>
      <c r="M83" s="45">
        <f>N28</f>
        <v>0</v>
      </c>
      <c r="N83" s="45"/>
      <c r="O83" s="45" t="str">
        <f t="shared" si="11"/>
        <v/>
      </c>
      <c r="P83" s="45">
        <f>O28</f>
        <v>0</v>
      </c>
      <c r="Q83" s="45" t="str">
        <f t="shared" si="12"/>
        <v/>
      </c>
      <c r="R83" s="45" t="str">
        <f t="shared" si="1"/>
        <v/>
      </c>
      <c r="S83" s="45" t="str">
        <f t="shared" si="24"/>
        <v/>
      </c>
      <c r="T83" s="45" t="str">
        <f t="shared" si="22"/>
        <v/>
      </c>
      <c r="U83" s="45" t="str">
        <f t="shared" si="13"/>
        <v/>
      </c>
      <c r="V83" s="45" t="str">
        <f t="shared" si="2"/>
        <v/>
      </c>
      <c r="W83" s="45" t="str">
        <f t="shared" si="3"/>
        <v/>
      </c>
      <c r="X83" s="45" t="str">
        <f t="shared" si="4"/>
        <v/>
      </c>
      <c r="Y83" s="45" t="str">
        <f t="shared" si="5"/>
        <v/>
      </c>
      <c r="Z83" s="45" t="str">
        <f t="shared" si="6"/>
        <v/>
      </c>
      <c r="AA83" s="45" t="str">
        <f t="shared" si="7"/>
        <v/>
      </c>
      <c r="AB83" s="45" t="str">
        <f t="shared" si="8"/>
        <v/>
      </c>
      <c r="AC83" s="45" t="str">
        <f t="shared" si="23"/>
        <v/>
      </c>
      <c r="AD83" s="45" t="str">
        <f t="shared" si="14"/>
        <v/>
      </c>
      <c r="AE83" s="45" t="str">
        <f t="shared" si="15"/>
        <v/>
      </c>
      <c r="AF83" s="45" t="str">
        <f t="shared" si="16"/>
        <v/>
      </c>
      <c r="AG83" s="45" t="str">
        <f t="shared" si="17"/>
        <v/>
      </c>
      <c r="AH83" s="45" t="str">
        <f t="shared" si="18"/>
        <v/>
      </c>
      <c r="AI83" s="45" t="str">
        <f t="shared" si="19"/>
        <v/>
      </c>
      <c r="AJ83" s="45" t="str">
        <f t="shared" si="20"/>
        <v/>
      </c>
      <c r="AK83" s="45" t="str">
        <f t="shared" si="21"/>
        <v/>
      </c>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row>
    <row r="84" spans="2:85" s="182" customFormat="1" ht="11.15" hidden="1" customHeight="1">
      <c r="B84" s="45">
        <v>11</v>
      </c>
      <c r="C84" s="45"/>
      <c r="D84" s="45"/>
      <c r="E84" s="45" t="str">
        <f>IF(E31="","",E31)</f>
        <v/>
      </c>
      <c r="F84" s="45" t="str">
        <f t="shared" si="9"/>
        <v/>
      </c>
      <c r="G84" s="45" t="str">
        <f>IF(E30="","",E30)</f>
        <v/>
      </c>
      <c r="H84" s="45" t="str">
        <f>IF(I30=0,"",I30)</f>
        <v/>
      </c>
      <c r="I84" s="45" t="str">
        <f>L30</f>
        <v/>
      </c>
      <c r="J84" s="45" t="str">
        <f t="shared" si="10"/>
        <v/>
      </c>
      <c r="K84" s="45" t="str">
        <f t="shared" si="0"/>
        <v/>
      </c>
      <c r="L84" s="45"/>
      <c r="M84" s="45">
        <f>N30</f>
        <v>0</v>
      </c>
      <c r="N84" s="45"/>
      <c r="O84" s="45" t="str">
        <f t="shared" si="11"/>
        <v/>
      </c>
      <c r="P84" s="45">
        <f>O30</f>
        <v>0</v>
      </c>
      <c r="Q84" s="45" t="str">
        <f t="shared" si="12"/>
        <v/>
      </c>
      <c r="R84" s="45" t="str">
        <f t="shared" si="1"/>
        <v/>
      </c>
      <c r="S84" s="45" t="str">
        <f t="shared" si="24"/>
        <v/>
      </c>
      <c r="T84" s="45" t="str">
        <f t="shared" si="22"/>
        <v/>
      </c>
      <c r="U84" s="45" t="str">
        <f t="shared" si="13"/>
        <v/>
      </c>
      <c r="V84" s="45" t="str">
        <f t="shared" si="2"/>
        <v/>
      </c>
      <c r="W84" s="45" t="str">
        <f t="shared" si="3"/>
        <v/>
      </c>
      <c r="X84" s="45" t="str">
        <f t="shared" si="4"/>
        <v/>
      </c>
      <c r="Y84" s="45" t="str">
        <f t="shared" si="5"/>
        <v/>
      </c>
      <c r="Z84" s="45" t="str">
        <f t="shared" si="6"/>
        <v/>
      </c>
      <c r="AA84" s="45" t="str">
        <f t="shared" si="7"/>
        <v/>
      </c>
      <c r="AB84" s="45" t="str">
        <f t="shared" si="8"/>
        <v/>
      </c>
      <c r="AC84" s="45" t="str">
        <f t="shared" si="23"/>
        <v/>
      </c>
      <c r="AD84" s="45" t="str">
        <f t="shared" si="14"/>
        <v/>
      </c>
      <c r="AE84" s="45" t="str">
        <f t="shared" si="15"/>
        <v/>
      </c>
      <c r="AF84" s="45" t="str">
        <f t="shared" si="16"/>
        <v/>
      </c>
      <c r="AG84" s="45" t="str">
        <f t="shared" si="17"/>
        <v/>
      </c>
      <c r="AH84" s="45" t="str">
        <f t="shared" si="18"/>
        <v/>
      </c>
      <c r="AI84" s="45" t="str">
        <f t="shared" si="19"/>
        <v/>
      </c>
      <c r="AJ84" s="45" t="str">
        <f t="shared" si="20"/>
        <v/>
      </c>
      <c r="AK84" s="45" t="str">
        <f t="shared" si="21"/>
        <v/>
      </c>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row>
    <row r="85" spans="2:85" s="182" customFormat="1" ht="11.15" hidden="1" customHeight="1">
      <c r="B85" s="45">
        <v>12</v>
      </c>
      <c r="C85" s="45"/>
      <c r="D85" s="45"/>
      <c r="E85" s="45" t="str">
        <f>IF(E33="","",E33)</f>
        <v/>
      </c>
      <c r="F85" s="45" t="str">
        <f t="shared" si="9"/>
        <v/>
      </c>
      <c r="G85" s="45" t="str">
        <f>IF(E32="","",E32)</f>
        <v/>
      </c>
      <c r="H85" s="45" t="str">
        <f>IF(I32=0,"",I32)</f>
        <v/>
      </c>
      <c r="I85" s="45" t="str">
        <f>L32</f>
        <v/>
      </c>
      <c r="J85" s="45" t="str">
        <f t="shared" si="10"/>
        <v/>
      </c>
      <c r="K85" s="45" t="str">
        <f t="shared" si="0"/>
        <v/>
      </c>
      <c r="L85" s="45"/>
      <c r="M85" s="45">
        <f>N32</f>
        <v>0</v>
      </c>
      <c r="N85" s="45"/>
      <c r="O85" s="45" t="str">
        <f t="shared" si="11"/>
        <v/>
      </c>
      <c r="P85" s="45">
        <f>O32</f>
        <v>0</v>
      </c>
      <c r="Q85" s="45" t="str">
        <f t="shared" si="12"/>
        <v/>
      </c>
      <c r="R85" s="45" t="str">
        <f t="shared" si="1"/>
        <v/>
      </c>
      <c r="S85" s="45" t="str">
        <f t="shared" si="24"/>
        <v/>
      </c>
      <c r="T85" s="45" t="str">
        <f t="shared" si="22"/>
        <v/>
      </c>
      <c r="U85" s="45" t="str">
        <f t="shared" si="13"/>
        <v/>
      </c>
      <c r="V85" s="45" t="str">
        <f t="shared" si="2"/>
        <v/>
      </c>
      <c r="W85" s="45" t="str">
        <f t="shared" si="3"/>
        <v/>
      </c>
      <c r="X85" s="45" t="str">
        <f t="shared" si="4"/>
        <v/>
      </c>
      <c r="Y85" s="45" t="str">
        <f t="shared" si="5"/>
        <v/>
      </c>
      <c r="Z85" s="45" t="str">
        <f t="shared" si="6"/>
        <v/>
      </c>
      <c r="AA85" s="45" t="str">
        <f t="shared" si="7"/>
        <v/>
      </c>
      <c r="AB85" s="45" t="str">
        <f t="shared" si="8"/>
        <v/>
      </c>
      <c r="AC85" s="45" t="str">
        <f t="shared" si="23"/>
        <v/>
      </c>
      <c r="AD85" s="45" t="str">
        <f t="shared" si="14"/>
        <v/>
      </c>
      <c r="AE85" s="45" t="str">
        <f t="shared" si="15"/>
        <v/>
      </c>
      <c r="AF85" s="45" t="str">
        <f t="shared" si="16"/>
        <v/>
      </c>
      <c r="AG85" s="45" t="str">
        <f t="shared" si="17"/>
        <v/>
      </c>
      <c r="AH85" s="45" t="str">
        <f t="shared" si="18"/>
        <v/>
      </c>
      <c r="AI85" s="45" t="str">
        <f t="shared" si="19"/>
        <v/>
      </c>
      <c r="AJ85" s="45" t="str">
        <f t="shared" si="20"/>
        <v/>
      </c>
      <c r="AK85" s="45" t="str">
        <f t="shared" si="21"/>
        <v/>
      </c>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row>
    <row r="86" spans="2:85" s="182" customFormat="1" ht="11.15" hidden="1" customHeight="1">
      <c r="B86" s="45">
        <v>13</v>
      </c>
      <c r="C86" s="45"/>
      <c r="D86" s="45"/>
      <c r="E86" s="45" t="str">
        <f>IF(E35="","",E35)</f>
        <v/>
      </c>
      <c r="F86" s="45" t="str">
        <f t="shared" si="9"/>
        <v/>
      </c>
      <c r="G86" s="45" t="str">
        <f>IF(E34="","",E34)</f>
        <v/>
      </c>
      <c r="H86" s="45" t="str">
        <f>IF(I34=0,"",I34)</f>
        <v/>
      </c>
      <c r="I86" s="45" t="str">
        <f>L34</f>
        <v/>
      </c>
      <c r="J86" s="45" t="str">
        <f>IF(I86="","",B86)</f>
        <v/>
      </c>
      <c r="K86" s="45" t="str">
        <f t="shared" si="0"/>
        <v/>
      </c>
      <c r="L86" s="45"/>
      <c r="M86" s="45">
        <f>N34</f>
        <v>0</v>
      </c>
      <c r="N86" s="45"/>
      <c r="O86" s="45" t="str">
        <f t="shared" si="11"/>
        <v/>
      </c>
      <c r="P86" s="45">
        <f>O34</f>
        <v>0</v>
      </c>
      <c r="Q86" s="45" t="str">
        <f t="shared" si="12"/>
        <v/>
      </c>
      <c r="R86" s="45" t="str">
        <f t="shared" si="1"/>
        <v/>
      </c>
      <c r="S86" s="45" t="str">
        <f t="shared" si="24"/>
        <v/>
      </c>
      <c r="T86" s="45" t="str">
        <f t="shared" si="22"/>
        <v/>
      </c>
      <c r="U86" s="45" t="str">
        <f t="shared" si="13"/>
        <v/>
      </c>
      <c r="V86" s="45" t="str">
        <f t="shared" si="2"/>
        <v/>
      </c>
      <c r="W86" s="45" t="str">
        <f t="shared" si="3"/>
        <v/>
      </c>
      <c r="X86" s="45" t="str">
        <f t="shared" si="4"/>
        <v/>
      </c>
      <c r="Y86" s="45" t="str">
        <f t="shared" si="5"/>
        <v/>
      </c>
      <c r="Z86" s="45" t="str">
        <f t="shared" si="6"/>
        <v/>
      </c>
      <c r="AA86" s="45" t="str">
        <f t="shared" si="7"/>
        <v/>
      </c>
      <c r="AB86" s="45" t="str">
        <f t="shared" si="8"/>
        <v/>
      </c>
      <c r="AC86" s="45" t="str">
        <f>IF(AB86="","",RANK(AB86,$AB$74:$AB$93,1))</f>
        <v/>
      </c>
      <c r="AD86" s="45" t="str">
        <f t="shared" si="14"/>
        <v/>
      </c>
      <c r="AE86" s="45" t="str">
        <f t="shared" si="15"/>
        <v/>
      </c>
      <c r="AF86" s="45" t="str">
        <f t="shared" si="16"/>
        <v/>
      </c>
      <c r="AG86" s="45" t="str">
        <f t="shared" si="17"/>
        <v/>
      </c>
      <c r="AH86" s="45" t="str">
        <f t="shared" si="18"/>
        <v/>
      </c>
      <c r="AI86" s="45" t="str">
        <f t="shared" si="19"/>
        <v/>
      </c>
      <c r="AJ86" s="45" t="str">
        <f t="shared" si="20"/>
        <v/>
      </c>
      <c r="AK86" s="45" t="str">
        <f t="shared" si="21"/>
        <v/>
      </c>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1"/>
      <c r="CD86" s="181"/>
      <c r="CE86" s="181"/>
    </row>
    <row r="87" spans="2:85" s="182" customFormat="1" ht="11.15" hidden="1" customHeight="1">
      <c r="B87" s="45">
        <v>14</v>
      </c>
      <c r="C87" s="45"/>
      <c r="D87" s="45"/>
      <c r="E87" s="45" t="str">
        <f>IF(E37="","",E37)</f>
        <v/>
      </c>
      <c r="F87" s="45" t="str">
        <f t="shared" si="9"/>
        <v/>
      </c>
      <c r="G87" s="45" t="str">
        <f>IF(E36="","",E36)</f>
        <v/>
      </c>
      <c r="H87" s="45" t="str">
        <f>IF(I36=0,"",I36)</f>
        <v/>
      </c>
      <c r="I87" s="45" t="str">
        <f>L36</f>
        <v/>
      </c>
      <c r="J87" s="45" t="str">
        <f t="shared" si="10"/>
        <v/>
      </c>
      <c r="K87" s="45" t="str">
        <f t="shared" si="0"/>
        <v/>
      </c>
      <c r="L87" s="45"/>
      <c r="M87" s="45">
        <f>N36</f>
        <v>0</v>
      </c>
      <c r="N87" s="45"/>
      <c r="O87" s="45" t="str">
        <f t="shared" si="11"/>
        <v/>
      </c>
      <c r="P87" s="45">
        <f>O36</f>
        <v>0</v>
      </c>
      <c r="Q87" s="45" t="str">
        <f t="shared" si="12"/>
        <v/>
      </c>
      <c r="R87" s="45" t="str">
        <f t="shared" si="1"/>
        <v/>
      </c>
      <c r="S87" s="45" t="str">
        <f t="shared" si="24"/>
        <v/>
      </c>
      <c r="T87" s="45" t="str">
        <f t="shared" si="22"/>
        <v/>
      </c>
      <c r="U87" s="45" t="str">
        <f t="shared" si="13"/>
        <v/>
      </c>
      <c r="V87" s="45" t="str">
        <f t="shared" si="2"/>
        <v/>
      </c>
      <c r="W87" s="45" t="str">
        <f t="shared" si="3"/>
        <v/>
      </c>
      <c r="X87" s="45" t="str">
        <f t="shared" si="4"/>
        <v/>
      </c>
      <c r="Y87" s="45" t="str">
        <f t="shared" si="5"/>
        <v/>
      </c>
      <c r="Z87" s="45" t="str">
        <f t="shared" si="6"/>
        <v/>
      </c>
      <c r="AA87" s="45" t="str">
        <f t="shared" si="7"/>
        <v/>
      </c>
      <c r="AB87" s="45" t="str">
        <f t="shared" si="8"/>
        <v/>
      </c>
      <c r="AC87" s="45" t="str">
        <f t="shared" si="23"/>
        <v/>
      </c>
      <c r="AD87" s="45" t="str">
        <f t="shared" si="14"/>
        <v/>
      </c>
      <c r="AE87" s="45" t="str">
        <f t="shared" si="15"/>
        <v/>
      </c>
      <c r="AF87" s="45" t="str">
        <f t="shared" si="16"/>
        <v/>
      </c>
      <c r="AG87" s="45" t="str">
        <f t="shared" si="17"/>
        <v/>
      </c>
      <c r="AH87" s="45" t="str">
        <f t="shared" si="18"/>
        <v/>
      </c>
      <c r="AI87" s="45" t="str">
        <f t="shared" si="19"/>
        <v/>
      </c>
      <c r="AJ87" s="45" t="str">
        <f t="shared" si="20"/>
        <v/>
      </c>
      <c r="AK87" s="45" t="str">
        <f t="shared" si="21"/>
        <v/>
      </c>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1"/>
      <c r="CD87" s="181"/>
      <c r="CE87" s="181"/>
    </row>
    <row r="88" spans="2:85" s="182" customFormat="1" ht="11.15" hidden="1" customHeight="1">
      <c r="B88" s="45">
        <v>15</v>
      </c>
      <c r="C88" s="45"/>
      <c r="D88" s="45"/>
      <c r="E88" s="45" t="str">
        <f>IF(E39="","",E39)</f>
        <v/>
      </c>
      <c r="F88" s="45" t="str">
        <f t="shared" si="9"/>
        <v/>
      </c>
      <c r="G88" s="45" t="str">
        <f>IF(E38="","",E38)</f>
        <v/>
      </c>
      <c r="H88" s="45" t="str">
        <f>IF(I38=0,"",I38)</f>
        <v/>
      </c>
      <c r="I88" s="45" t="str">
        <f>L38</f>
        <v/>
      </c>
      <c r="J88" s="45" t="str">
        <f t="shared" si="10"/>
        <v/>
      </c>
      <c r="K88" s="45" t="str">
        <f t="shared" si="0"/>
        <v/>
      </c>
      <c r="L88" s="45"/>
      <c r="M88" s="45">
        <f>N38</f>
        <v>0</v>
      </c>
      <c r="N88" s="45"/>
      <c r="O88" s="45" t="str">
        <f t="shared" si="11"/>
        <v/>
      </c>
      <c r="P88" s="45">
        <f>O38</f>
        <v>0</v>
      </c>
      <c r="Q88" s="45" t="str">
        <f t="shared" si="12"/>
        <v/>
      </c>
      <c r="R88" s="45" t="str">
        <f t="shared" si="1"/>
        <v/>
      </c>
      <c r="S88" s="45" t="str">
        <f t="shared" si="24"/>
        <v/>
      </c>
      <c r="T88" s="45" t="str">
        <f t="shared" si="22"/>
        <v/>
      </c>
      <c r="U88" s="45" t="str">
        <f t="shared" si="13"/>
        <v/>
      </c>
      <c r="V88" s="45" t="str">
        <f t="shared" si="2"/>
        <v/>
      </c>
      <c r="W88" s="45" t="str">
        <f t="shared" si="3"/>
        <v/>
      </c>
      <c r="X88" s="45" t="str">
        <f t="shared" si="4"/>
        <v/>
      </c>
      <c r="Y88" s="45" t="str">
        <f t="shared" si="5"/>
        <v/>
      </c>
      <c r="Z88" s="45" t="str">
        <f t="shared" si="6"/>
        <v/>
      </c>
      <c r="AA88" s="45" t="str">
        <f t="shared" si="7"/>
        <v/>
      </c>
      <c r="AB88" s="45" t="str">
        <f t="shared" si="8"/>
        <v/>
      </c>
      <c r="AC88" s="45" t="str">
        <f t="shared" si="23"/>
        <v/>
      </c>
      <c r="AD88" s="45" t="str">
        <f t="shared" si="14"/>
        <v/>
      </c>
      <c r="AE88" s="45" t="str">
        <f t="shared" si="15"/>
        <v/>
      </c>
      <c r="AF88" s="45" t="str">
        <f>IF($P88=8,$B88,"")</f>
        <v/>
      </c>
      <c r="AG88" s="45" t="str">
        <f t="shared" si="17"/>
        <v/>
      </c>
      <c r="AH88" s="45" t="str">
        <f t="shared" si="18"/>
        <v/>
      </c>
      <c r="AI88" s="45" t="str">
        <f t="shared" si="19"/>
        <v/>
      </c>
      <c r="AJ88" s="45" t="str">
        <f t="shared" si="20"/>
        <v/>
      </c>
      <c r="AK88" s="45" t="str">
        <f t="shared" si="21"/>
        <v/>
      </c>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row>
    <row r="89" spans="2:85" s="182" customFormat="1" ht="11.15" hidden="1" customHeight="1">
      <c r="B89" s="45">
        <v>16</v>
      </c>
      <c r="C89" s="45"/>
      <c r="D89" s="45"/>
      <c r="E89" s="45" t="str">
        <f>IF(E41="","",E41)</f>
        <v/>
      </c>
      <c r="F89" s="45" t="str">
        <f t="shared" si="9"/>
        <v/>
      </c>
      <c r="G89" s="45" t="str">
        <f>IF(E40="","",E40)</f>
        <v/>
      </c>
      <c r="H89" s="45" t="str">
        <f>IF(I40=0,"",I40)</f>
        <v/>
      </c>
      <c r="I89" s="45" t="str">
        <f>L40</f>
        <v/>
      </c>
      <c r="J89" s="45" t="str">
        <f t="shared" si="10"/>
        <v/>
      </c>
      <c r="K89" s="45" t="str">
        <f t="shared" si="0"/>
        <v/>
      </c>
      <c r="L89" s="45"/>
      <c r="M89" s="45">
        <f>N40</f>
        <v>0</v>
      </c>
      <c r="N89" s="45"/>
      <c r="O89" s="45" t="str">
        <f t="shared" si="11"/>
        <v/>
      </c>
      <c r="P89" s="45">
        <f>O40</f>
        <v>0</v>
      </c>
      <c r="Q89" s="45" t="str">
        <f t="shared" si="12"/>
        <v/>
      </c>
      <c r="R89" s="45" t="str">
        <f t="shared" si="1"/>
        <v/>
      </c>
      <c r="S89" s="45" t="str">
        <f t="shared" si="24"/>
        <v/>
      </c>
      <c r="T89" s="45" t="str">
        <f t="shared" si="22"/>
        <v/>
      </c>
      <c r="U89" s="45" t="str">
        <f t="shared" si="13"/>
        <v/>
      </c>
      <c r="V89" s="45" t="str">
        <f t="shared" si="2"/>
        <v/>
      </c>
      <c r="W89" s="45" t="str">
        <f t="shared" si="3"/>
        <v/>
      </c>
      <c r="X89" s="45" t="str">
        <f t="shared" si="4"/>
        <v/>
      </c>
      <c r="Y89" s="45" t="str">
        <f t="shared" si="5"/>
        <v/>
      </c>
      <c r="Z89" s="45" t="str">
        <f t="shared" si="6"/>
        <v/>
      </c>
      <c r="AA89" s="45" t="str">
        <f t="shared" si="7"/>
        <v/>
      </c>
      <c r="AB89" s="45" t="str">
        <f t="shared" si="8"/>
        <v/>
      </c>
      <c r="AC89" s="45" t="str">
        <f t="shared" si="23"/>
        <v/>
      </c>
      <c r="AD89" s="45" t="str">
        <f t="shared" si="14"/>
        <v/>
      </c>
      <c r="AE89" s="45" t="str">
        <f t="shared" si="15"/>
        <v/>
      </c>
      <c r="AF89" s="45" t="str">
        <f t="shared" si="16"/>
        <v/>
      </c>
      <c r="AG89" s="45" t="str">
        <f t="shared" si="17"/>
        <v/>
      </c>
      <c r="AH89" s="45" t="str">
        <f t="shared" si="18"/>
        <v/>
      </c>
      <c r="AI89" s="45" t="str">
        <f t="shared" si="19"/>
        <v/>
      </c>
      <c r="AJ89" s="45" t="str">
        <f t="shared" si="20"/>
        <v/>
      </c>
      <c r="AK89" s="45" t="str">
        <f t="shared" si="21"/>
        <v/>
      </c>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row>
    <row r="90" spans="2:85" s="182" customFormat="1" ht="11.15" hidden="1" customHeight="1">
      <c r="B90" s="45">
        <v>17</v>
      </c>
      <c r="C90" s="45"/>
      <c r="D90" s="45"/>
      <c r="E90" s="45" t="str">
        <f>IF(E43="","",E43)</f>
        <v/>
      </c>
      <c r="F90" s="45" t="str">
        <f t="shared" si="9"/>
        <v/>
      </c>
      <c r="G90" s="45" t="str">
        <f>IF(E42="","",E42)</f>
        <v/>
      </c>
      <c r="H90" s="45" t="str">
        <f>IF(I42=0,"",I42)</f>
        <v/>
      </c>
      <c r="I90" s="45" t="str">
        <f>L42</f>
        <v/>
      </c>
      <c r="J90" s="45" t="str">
        <f t="shared" si="10"/>
        <v/>
      </c>
      <c r="K90" s="45" t="str">
        <f t="shared" si="0"/>
        <v/>
      </c>
      <c r="L90" s="45"/>
      <c r="M90" s="45">
        <f>N42</f>
        <v>0</v>
      </c>
      <c r="N90" s="45"/>
      <c r="O90" s="45" t="str">
        <f t="shared" si="11"/>
        <v/>
      </c>
      <c r="P90" s="45">
        <f>O42</f>
        <v>0</v>
      </c>
      <c r="Q90" s="45" t="str">
        <f t="shared" si="12"/>
        <v/>
      </c>
      <c r="R90" s="45" t="str">
        <f t="shared" si="1"/>
        <v/>
      </c>
      <c r="S90" s="45" t="str">
        <f t="shared" si="24"/>
        <v/>
      </c>
      <c r="T90" s="45" t="str">
        <f t="shared" si="22"/>
        <v/>
      </c>
      <c r="U90" s="45" t="str">
        <f t="shared" si="13"/>
        <v/>
      </c>
      <c r="V90" s="45" t="str">
        <f t="shared" si="2"/>
        <v/>
      </c>
      <c r="W90" s="45" t="str">
        <f t="shared" si="3"/>
        <v/>
      </c>
      <c r="X90" s="45" t="str">
        <f t="shared" si="4"/>
        <v/>
      </c>
      <c r="Y90" s="45" t="str">
        <f t="shared" si="5"/>
        <v/>
      </c>
      <c r="Z90" s="45" t="str">
        <f t="shared" si="6"/>
        <v/>
      </c>
      <c r="AA90" s="45" t="str">
        <f t="shared" si="7"/>
        <v/>
      </c>
      <c r="AB90" s="45" t="str">
        <f t="shared" si="8"/>
        <v/>
      </c>
      <c r="AC90" s="45" t="str">
        <f t="shared" si="23"/>
        <v/>
      </c>
      <c r="AD90" s="45" t="str">
        <f t="shared" si="14"/>
        <v/>
      </c>
      <c r="AE90" s="45" t="str">
        <f t="shared" si="15"/>
        <v/>
      </c>
      <c r="AF90" s="45" t="str">
        <f t="shared" si="16"/>
        <v/>
      </c>
      <c r="AG90" s="45" t="str">
        <f t="shared" si="17"/>
        <v/>
      </c>
      <c r="AH90" s="45" t="str">
        <f t="shared" si="18"/>
        <v/>
      </c>
      <c r="AI90" s="45" t="str">
        <f t="shared" si="19"/>
        <v/>
      </c>
      <c r="AJ90" s="45" t="str">
        <f t="shared" si="20"/>
        <v/>
      </c>
      <c r="AK90" s="45" t="str">
        <f t="shared" si="21"/>
        <v/>
      </c>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row>
    <row r="91" spans="2:85" s="182" customFormat="1" ht="11.15" hidden="1" customHeight="1">
      <c r="B91" s="45">
        <v>18</v>
      </c>
      <c r="C91" s="45"/>
      <c r="D91" s="45"/>
      <c r="E91" s="45" t="str">
        <f>IF(E45="","",E45)</f>
        <v/>
      </c>
      <c r="F91" s="45" t="str">
        <f t="shared" si="9"/>
        <v/>
      </c>
      <c r="G91" s="45" t="str">
        <f>IF(E44="","",E44)</f>
        <v/>
      </c>
      <c r="H91" s="45" t="str">
        <f>IF(I44=0,"",I44)</f>
        <v/>
      </c>
      <c r="I91" s="45" t="str">
        <f>L44</f>
        <v/>
      </c>
      <c r="J91" s="45" t="str">
        <f t="shared" si="10"/>
        <v/>
      </c>
      <c r="K91" s="45" t="str">
        <f t="shared" si="0"/>
        <v/>
      </c>
      <c r="L91" s="45"/>
      <c r="M91" s="45">
        <f>N44</f>
        <v>0</v>
      </c>
      <c r="N91" s="45"/>
      <c r="O91" s="45" t="str">
        <f t="shared" si="11"/>
        <v/>
      </c>
      <c r="P91" s="45">
        <f>O44</f>
        <v>0</v>
      </c>
      <c r="Q91" s="45" t="str">
        <f t="shared" si="12"/>
        <v/>
      </c>
      <c r="R91" s="45" t="str">
        <f t="shared" si="1"/>
        <v/>
      </c>
      <c r="S91" s="45" t="str">
        <f t="shared" si="24"/>
        <v/>
      </c>
      <c r="T91" s="45" t="str">
        <f>IF($P91=2,$B91,"")</f>
        <v/>
      </c>
      <c r="U91" s="45" t="str">
        <f t="shared" si="13"/>
        <v/>
      </c>
      <c r="V91" s="45" t="str">
        <f t="shared" si="2"/>
        <v/>
      </c>
      <c r="W91" s="45" t="str">
        <f t="shared" si="3"/>
        <v/>
      </c>
      <c r="X91" s="45" t="str">
        <f t="shared" si="4"/>
        <v/>
      </c>
      <c r="Y91" s="45" t="str">
        <f t="shared" si="5"/>
        <v/>
      </c>
      <c r="Z91" s="45" t="str">
        <f t="shared" si="6"/>
        <v/>
      </c>
      <c r="AA91" s="45" t="str">
        <f t="shared" si="7"/>
        <v/>
      </c>
      <c r="AB91" s="45" t="str">
        <f t="shared" si="8"/>
        <v/>
      </c>
      <c r="AC91" s="45" t="str">
        <f t="shared" si="23"/>
        <v/>
      </c>
      <c r="AD91" s="45" t="str">
        <f t="shared" si="14"/>
        <v/>
      </c>
      <c r="AE91" s="45" t="str">
        <f t="shared" si="15"/>
        <v/>
      </c>
      <c r="AF91" s="45" t="str">
        <f t="shared" si="16"/>
        <v/>
      </c>
      <c r="AG91" s="45" t="str">
        <f t="shared" si="17"/>
        <v/>
      </c>
      <c r="AH91" s="45" t="str">
        <f t="shared" si="18"/>
        <v/>
      </c>
      <c r="AI91" s="45" t="str">
        <f t="shared" si="19"/>
        <v/>
      </c>
      <c r="AJ91" s="45" t="str">
        <f t="shared" si="20"/>
        <v/>
      </c>
      <c r="AK91" s="45" t="str">
        <f t="shared" si="21"/>
        <v/>
      </c>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row>
    <row r="92" spans="2:85" s="182" customFormat="1" ht="11.15" hidden="1" customHeight="1">
      <c r="B92" s="45">
        <v>19</v>
      </c>
      <c r="C92" s="45"/>
      <c r="D92" s="45"/>
      <c r="E92" s="45" t="str">
        <f>IF(E47="","",E47)</f>
        <v/>
      </c>
      <c r="F92" s="45" t="str">
        <f t="shared" si="9"/>
        <v/>
      </c>
      <c r="G92" s="45" t="str">
        <f>IF(E46="","",E46)</f>
        <v/>
      </c>
      <c r="H92" s="45" t="str">
        <f>IF(I46=0,"",I46)</f>
        <v/>
      </c>
      <c r="I92" s="45" t="str">
        <f>L46</f>
        <v/>
      </c>
      <c r="J92" s="45" t="str">
        <f t="shared" si="10"/>
        <v/>
      </c>
      <c r="K92" s="45" t="str">
        <f t="shared" si="0"/>
        <v/>
      </c>
      <c r="L92" s="45"/>
      <c r="M92" s="45">
        <f>N46</f>
        <v>0</v>
      </c>
      <c r="N92" s="45"/>
      <c r="O92" s="45" t="str">
        <f t="shared" si="11"/>
        <v/>
      </c>
      <c r="P92" s="45">
        <f>O46</f>
        <v>0</v>
      </c>
      <c r="Q92" s="45" t="str">
        <f t="shared" si="12"/>
        <v/>
      </c>
      <c r="R92" s="45" t="str">
        <f t="shared" si="1"/>
        <v/>
      </c>
      <c r="S92" s="45" t="str">
        <f t="shared" si="24"/>
        <v/>
      </c>
      <c r="T92" s="45" t="str">
        <f t="shared" si="22"/>
        <v/>
      </c>
      <c r="U92" s="45" t="str">
        <f t="shared" si="13"/>
        <v/>
      </c>
      <c r="V92" s="45" t="str">
        <f t="shared" si="2"/>
        <v/>
      </c>
      <c r="W92" s="45" t="str">
        <f t="shared" si="3"/>
        <v/>
      </c>
      <c r="X92" s="45" t="str">
        <f t="shared" si="4"/>
        <v/>
      </c>
      <c r="Y92" s="45" t="str">
        <f t="shared" si="5"/>
        <v/>
      </c>
      <c r="Z92" s="45" t="str">
        <f t="shared" si="6"/>
        <v/>
      </c>
      <c r="AA92" s="45" t="str">
        <f t="shared" si="7"/>
        <v/>
      </c>
      <c r="AB92" s="45" t="str">
        <f t="shared" si="8"/>
        <v/>
      </c>
      <c r="AC92" s="45" t="str">
        <f t="shared" si="23"/>
        <v/>
      </c>
      <c r="AD92" s="45" t="str">
        <f t="shared" si="14"/>
        <v/>
      </c>
      <c r="AE92" s="45" t="str">
        <f t="shared" si="15"/>
        <v/>
      </c>
      <c r="AF92" s="45" t="str">
        <f t="shared" si="16"/>
        <v/>
      </c>
      <c r="AG92" s="45" t="str">
        <f t="shared" si="17"/>
        <v/>
      </c>
      <c r="AH92" s="45" t="str">
        <f t="shared" si="18"/>
        <v/>
      </c>
      <c r="AI92" s="45" t="str">
        <f t="shared" si="19"/>
        <v/>
      </c>
      <c r="AJ92" s="45" t="str">
        <f t="shared" si="20"/>
        <v/>
      </c>
      <c r="AK92" s="45" t="str">
        <f t="shared" si="21"/>
        <v/>
      </c>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row>
    <row r="93" spans="2:85" s="182" customFormat="1" ht="11.15" hidden="1" customHeight="1">
      <c r="B93" s="45">
        <v>20</v>
      </c>
      <c r="C93" s="45"/>
      <c r="D93" s="45"/>
      <c r="E93" s="45" t="str">
        <f>IF(E49="","",E49)</f>
        <v/>
      </c>
      <c r="F93" s="45" t="str">
        <f t="shared" si="9"/>
        <v/>
      </c>
      <c r="G93" s="45" t="str">
        <f>IF(E48="","",E48)</f>
        <v/>
      </c>
      <c r="H93" s="45" t="str">
        <f>IF(I48=0,"",I48)</f>
        <v/>
      </c>
      <c r="I93" s="45" t="str">
        <f>L48</f>
        <v/>
      </c>
      <c r="J93" s="45" t="str">
        <f t="shared" si="10"/>
        <v/>
      </c>
      <c r="K93" s="45" t="str">
        <f t="shared" si="0"/>
        <v/>
      </c>
      <c r="L93" s="45"/>
      <c r="M93" s="45">
        <f>N48</f>
        <v>0</v>
      </c>
      <c r="N93" s="45"/>
      <c r="O93" s="45" t="str">
        <f t="shared" si="11"/>
        <v/>
      </c>
      <c r="P93" s="45">
        <f>O48</f>
        <v>0</v>
      </c>
      <c r="Q93" s="45" t="str">
        <f t="shared" si="12"/>
        <v/>
      </c>
      <c r="R93" s="45" t="str">
        <f t="shared" si="1"/>
        <v/>
      </c>
      <c r="S93" s="45" t="str">
        <f t="shared" si="24"/>
        <v/>
      </c>
      <c r="T93" s="45" t="str">
        <f t="shared" si="22"/>
        <v/>
      </c>
      <c r="U93" s="45" t="str">
        <f t="shared" si="13"/>
        <v/>
      </c>
      <c r="V93" s="45" t="str">
        <f t="shared" si="2"/>
        <v/>
      </c>
      <c r="W93" s="45" t="str">
        <f t="shared" si="3"/>
        <v/>
      </c>
      <c r="X93" s="45" t="str">
        <f t="shared" si="4"/>
        <v/>
      </c>
      <c r="Y93" s="45" t="str">
        <f t="shared" si="5"/>
        <v/>
      </c>
      <c r="Z93" s="45" t="str">
        <f t="shared" si="6"/>
        <v/>
      </c>
      <c r="AA93" s="45" t="str">
        <f t="shared" si="7"/>
        <v/>
      </c>
      <c r="AB93" s="45" t="str">
        <f t="shared" si="8"/>
        <v/>
      </c>
      <c r="AC93" s="45" t="str">
        <f t="shared" si="23"/>
        <v/>
      </c>
      <c r="AD93" s="45" t="str">
        <f t="shared" si="14"/>
        <v/>
      </c>
      <c r="AE93" s="45" t="str">
        <f t="shared" si="15"/>
        <v/>
      </c>
      <c r="AF93" s="45" t="str">
        <f t="shared" si="16"/>
        <v/>
      </c>
      <c r="AG93" s="45" t="str">
        <f t="shared" si="17"/>
        <v/>
      </c>
      <c r="AH93" s="45" t="str">
        <f t="shared" si="18"/>
        <v/>
      </c>
      <c r="AI93" s="45" t="str">
        <f t="shared" si="19"/>
        <v/>
      </c>
      <c r="AJ93" s="45" t="str">
        <f t="shared" si="20"/>
        <v/>
      </c>
      <c r="AK93" s="45" t="str">
        <f t="shared" si="21"/>
        <v/>
      </c>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row>
    <row r="94" spans="2:85" s="182" customFormat="1" ht="11.15" hidden="1" customHeight="1" thickBot="1">
      <c r="B94" s="181"/>
      <c r="C94" s="181"/>
      <c r="D94" s="181"/>
      <c r="E94" s="181"/>
      <c r="F94" s="181">
        <f>COUNT(F74:F93)</f>
        <v>0</v>
      </c>
      <c r="G94" s="181"/>
      <c r="H94" s="181"/>
      <c r="I94" s="181">
        <f>COUNT(J74:J93)</f>
        <v>0</v>
      </c>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45" t="str">
        <f>IF(F2="","",F2)</f>
        <v>　</v>
      </c>
      <c r="AI94" s="45" t="str">
        <f>IF(F2="","",F2)</f>
        <v>　</v>
      </c>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row>
    <row r="95" spans="2:85" s="182" customFormat="1" ht="11.15" hidden="1" customHeight="1">
      <c r="B95" s="183"/>
      <c r="C95" s="184"/>
      <c r="D95" s="185"/>
      <c r="E95" s="43" t="s">
        <v>33</v>
      </c>
      <c r="F95" s="184" t="s">
        <v>59</v>
      </c>
      <c r="G95" s="186" t="s">
        <v>57</v>
      </c>
      <c r="H95" s="185" t="s">
        <v>33</v>
      </c>
      <c r="I95" s="43" t="s">
        <v>95</v>
      </c>
      <c r="J95" s="187"/>
      <c r="K95" s="187"/>
      <c r="L95" s="187"/>
      <c r="M95" s="187"/>
      <c r="N95" s="181"/>
      <c r="O95" s="181"/>
      <c r="P95" s="181"/>
      <c r="Q95" s="187"/>
      <c r="R95" s="187"/>
      <c r="S95" s="184" t="s">
        <v>203</v>
      </c>
      <c r="T95" s="42" t="s">
        <v>204</v>
      </c>
      <c r="U95" s="42" t="s">
        <v>205</v>
      </c>
      <c r="V95" s="42" t="s">
        <v>206</v>
      </c>
      <c r="W95" s="42" t="s">
        <v>207</v>
      </c>
      <c r="X95" s="42" t="s">
        <v>208</v>
      </c>
      <c r="Y95" s="42" t="s">
        <v>209</v>
      </c>
      <c r="Z95" s="42" t="s">
        <v>210</v>
      </c>
      <c r="AA95" s="42" t="s">
        <v>211</v>
      </c>
      <c r="AB95" s="42" t="s">
        <v>212</v>
      </c>
      <c r="AC95" s="41" t="s">
        <v>60</v>
      </c>
      <c r="AD95" s="42" t="s">
        <v>33</v>
      </c>
      <c r="AE95" s="43" t="s">
        <v>57</v>
      </c>
      <c r="AF95" s="181"/>
      <c r="AG95" s="181"/>
      <c r="AH95" s="45" t="str">
        <f>F4&amp;"　中学校"</f>
        <v>　中学校</v>
      </c>
      <c r="AI95" s="45" t="str">
        <f>IF(F4="","",F4)</f>
        <v/>
      </c>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c r="CF95" s="181"/>
      <c r="CG95" s="181"/>
    </row>
    <row r="96" spans="2:85" s="182" customFormat="1" ht="11.15" hidden="1" customHeight="1">
      <c r="B96" s="183">
        <v>1</v>
      </c>
      <c r="C96" s="188" t="e">
        <f t="shared" ref="C96:C102" si="25">VLOOKUP(E96,$B$74:$I$93,4)</f>
        <v>#N/A</v>
      </c>
      <c r="D96" s="183"/>
      <c r="E96" s="189" t="e">
        <f t="shared" ref="E96:E102" si="26">MATCH(B96,$K$74:$K$93,0)</f>
        <v>#N/A</v>
      </c>
      <c r="F96" s="188" t="e">
        <f>MATCH(B96,$M$74:$M$93,0)</f>
        <v>#N/A</v>
      </c>
      <c r="G96" s="45" t="e">
        <f>VLOOKUP(F96,$B$74:$I$93,4)</f>
        <v>#N/A</v>
      </c>
      <c r="H96" s="190" t="e">
        <f>VLOOKUP(F96,$B$74:$I$93,8)</f>
        <v>#N/A</v>
      </c>
      <c r="I96" s="189" t="e">
        <f t="shared" ref="I96:I101" si="27">VLOOKUP(F96,$B$74:$I$93,6)</f>
        <v>#N/A</v>
      </c>
      <c r="J96" s="187"/>
      <c r="K96" s="187"/>
      <c r="L96" s="187"/>
      <c r="M96" s="187"/>
      <c r="N96" s="181"/>
      <c r="O96" s="181"/>
      <c r="P96" s="181"/>
      <c r="Q96" s="187"/>
      <c r="R96" s="187"/>
      <c r="S96" s="188"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89" t="e">
        <f t="shared" ref="AE96:AE108" si="28">VLOOKUP(AC96,$B$74:$I$93,4)</f>
        <v>#N/A</v>
      </c>
      <c r="AF96" s="181"/>
      <c r="AG96" s="181"/>
      <c r="AH96" s="45" t="s">
        <v>33</v>
      </c>
      <c r="AI96" s="45">
        <f>IF(E116&gt;0,1,0)</f>
        <v>0</v>
      </c>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c r="CG96" s="181"/>
    </row>
    <row r="97" spans="2:85" s="182" customFormat="1" ht="11.15" hidden="1" customHeight="1">
      <c r="B97" s="183">
        <v>2</v>
      </c>
      <c r="C97" s="188" t="e">
        <f t="shared" si="25"/>
        <v>#N/A</v>
      </c>
      <c r="D97" s="183"/>
      <c r="E97" s="189" t="e">
        <f t="shared" si="26"/>
        <v>#N/A</v>
      </c>
      <c r="F97" s="188" t="e">
        <f t="shared" ref="F97:F102" si="29">MATCH(B97,$M$74:$M$93,0)</f>
        <v>#N/A</v>
      </c>
      <c r="G97" s="45" t="e">
        <f t="shared" ref="G97:G102" si="30">VLOOKUP(F97,$B$74:$I$93,4)</f>
        <v>#N/A</v>
      </c>
      <c r="H97" s="190" t="e">
        <f t="shared" ref="H97:H102" si="31">VLOOKUP(F97,$B$74:$I$93,8)</f>
        <v>#N/A</v>
      </c>
      <c r="I97" s="189" t="e">
        <f t="shared" si="27"/>
        <v>#N/A</v>
      </c>
      <c r="J97" s="187"/>
      <c r="K97" s="187"/>
      <c r="L97" s="187"/>
      <c r="M97" s="187"/>
      <c r="N97" s="181"/>
      <c r="O97" s="181"/>
      <c r="P97" s="181"/>
      <c r="Q97" s="187"/>
      <c r="R97" s="187"/>
      <c r="S97" s="188"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t="shared" ref="AD97:AD108" si="32">VLOOKUP(AC97,$B$74:$I$93,8)</f>
        <v>#N/A</v>
      </c>
      <c r="AE97" s="189" t="e">
        <f t="shared" si="28"/>
        <v>#N/A</v>
      </c>
      <c r="AF97" s="181"/>
      <c r="AG97" s="181"/>
      <c r="AH97" s="45" t="s">
        <v>59</v>
      </c>
      <c r="AI97" s="45">
        <f>F116</f>
        <v>0</v>
      </c>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c r="CG97" s="181"/>
    </row>
    <row r="98" spans="2:85" s="182" customFormat="1" ht="11.15" hidden="1" customHeight="1">
      <c r="B98" s="183">
        <v>3</v>
      </c>
      <c r="C98" s="188" t="e">
        <f t="shared" si="25"/>
        <v>#N/A</v>
      </c>
      <c r="D98" s="183"/>
      <c r="E98" s="189" t="e">
        <f t="shared" si="26"/>
        <v>#N/A</v>
      </c>
      <c r="F98" s="188" t="e">
        <f t="shared" si="29"/>
        <v>#N/A</v>
      </c>
      <c r="G98" s="45" t="e">
        <f t="shared" si="30"/>
        <v>#N/A</v>
      </c>
      <c r="H98" s="190" t="e">
        <f t="shared" si="31"/>
        <v>#N/A</v>
      </c>
      <c r="I98" s="189" t="e">
        <f t="shared" si="27"/>
        <v>#N/A</v>
      </c>
      <c r="J98" s="187"/>
      <c r="K98" s="187"/>
      <c r="L98" s="187"/>
      <c r="M98" s="187"/>
      <c r="N98" s="181"/>
      <c r="O98" s="181"/>
      <c r="P98" s="181"/>
      <c r="Q98" s="187"/>
      <c r="R98" s="187"/>
      <c r="S98" s="188"/>
      <c r="T98" s="45"/>
      <c r="U98" s="45"/>
      <c r="V98" s="45"/>
      <c r="W98" s="45"/>
      <c r="X98" s="45"/>
      <c r="Y98" s="45"/>
      <c r="Z98" s="45"/>
      <c r="AA98" s="45"/>
      <c r="AB98" s="45"/>
      <c r="AC98" s="44" t="e">
        <f>VLOOKUP(1,$B$96:$AB$97,MATCH("複②",$B$95:$AC$95))</f>
        <v>#N/A</v>
      </c>
      <c r="AD98" s="45" t="e">
        <f t="shared" si="32"/>
        <v>#N/A</v>
      </c>
      <c r="AE98" s="189" t="e">
        <f t="shared" si="28"/>
        <v>#N/A</v>
      </c>
      <c r="AF98" s="181"/>
      <c r="AG98" s="181"/>
      <c r="AH98" s="45" t="s">
        <v>60</v>
      </c>
      <c r="AI98" s="45">
        <f>AC116</f>
        <v>0</v>
      </c>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c r="CF98" s="181"/>
      <c r="CG98" s="181"/>
    </row>
    <row r="99" spans="2:85" s="182" customFormat="1" ht="11.15" hidden="1" customHeight="1">
      <c r="B99" s="183">
        <v>4</v>
      </c>
      <c r="C99" s="188" t="e">
        <f t="shared" si="25"/>
        <v>#N/A</v>
      </c>
      <c r="D99" s="183"/>
      <c r="E99" s="189" t="e">
        <f t="shared" si="26"/>
        <v>#N/A</v>
      </c>
      <c r="F99" s="188" t="e">
        <f t="shared" si="29"/>
        <v>#N/A</v>
      </c>
      <c r="G99" s="45" t="e">
        <f t="shared" si="30"/>
        <v>#N/A</v>
      </c>
      <c r="H99" s="190" t="e">
        <f t="shared" si="31"/>
        <v>#N/A</v>
      </c>
      <c r="I99" s="189" t="e">
        <f t="shared" si="27"/>
        <v>#N/A</v>
      </c>
      <c r="J99" s="187"/>
      <c r="K99" s="187"/>
      <c r="L99" s="187"/>
      <c r="M99" s="187"/>
      <c r="N99" s="181"/>
      <c r="O99" s="181"/>
      <c r="P99" s="181"/>
      <c r="Q99" s="187"/>
      <c r="R99" s="187"/>
      <c r="S99" s="188"/>
      <c r="T99" s="45"/>
      <c r="U99" s="45"/>
      <c r="V99" s="45"/>
      <c r="W99" s="45"/>
      <c r="X99" s="45"/>
      <c r="Y99" s="45"/>
      <c r="Z99" s="45"/>
      <c r="AA99" s="45"/>
      <c r="AB99" s="45"/>
      <c r="AC99" s="44" t="e">
        <f>VLOOKUP(2,$B$96:$AB$97,MATCH("複②",$B$95:$AC$95))</f>
        <v>#N/A</v>
      </c>
      <c r="AD99" s="45" t="e">
        <f t="shared" si="32"/>
        <v>#N/A</v>
      </c>
      <c r="AE99" s="189" t="e">
        <f t="shared" si="28"/>
        <v>#N/A</v>
      </c>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c r="CG99" s="181"/>
    </row>
    <row r="100" spans="2:85" s="182" customFormat="1" ht="11.15" hidden="1" customHeight="1">
      <c r="B100" s="183">
        <v>5</v>
      </c>
      <c r="C100" s="188" t="e">
        <f t="shared" si="25"/>
        <v>#N/A</v>
      </c>
      <c r="D100" s="183"/>
      <c r="E100" s="189" t="e">
        <f t="shared" si="26"/>
        <v>#N/A</v>
      </c>
      <c r="F100" s="188" t="e">
        <f t="shared" si="29"/>
        <v>#N/A</v>
      </c>
      <c r="G100" s="45" t="e">
        <f t="shared" si="30"/>
        <v>#N/A</v>
      </c>
      <c r="H100" s="190" t="e">
        <f t="shared" si="31"/>
        <v>#N/A</v>
      </c>
      <c r="I100" s="189" t="e">
        <f>VLOOKUP(F100,$B$74:$I$93,6)</f>
        <v>#N/A</v>
      </c>
      <c r="J100" s="187"/>
      <c r="K100" s="187"/>
      <c r="L100" s="187"/>
      <c r="M100" s="187"/>
      <c r="N100" s="181"/>
      <c r="O100" s="181"/>
      <c r="P100" s="181"/>
      <c r="Q100" s="187"/>
      <c r="R100" s="187"/>
      <c r="S100" s="188"/>
      <c r="T100" s="45"/>
      <c r="U100" s="45"/>
      <c r="V100" s="45"/>
      <c r="W100" s="45"/>
      <c r="X100" s="45"/>
      <c r="Y100" s="45"/>
      <c r="Z100" s="45"/>
      <c r="AA100" s="45"/>
      <c r="AB100" s="45"/>
      <c r="AC100" s="44" t="e">
        <f>VLOOKUP(1,$B$96:$AB$97,MATCH("複③",$B$95:$AC$95))</f>
        <v>#N/A</v>
      </c>
      <c r="AD100" s="45" t="e">
        <f t="shared" si="32"/>
        <v>#N/A</v>
      </c>
      <c r="AE100" s="189" t="e">
        <f t="shared" si="28"/>
        <v>#N/A</v>
      </c>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row>
    <row r="101" spans="2:85" s="182" customFormat="1" ht="11.15" hidden="1" customHeight="1">
      <c r="B101" s="183">
        <v>6</v>
      </c>
      <c r="C101" s="188" t="e">
        <f t="shared" si="25"/>
        <v>#N/A</v>
      </c>
      <c r="D101" s="183"/>
      <c r="E101" s="189" t="e">
        <f t="shared" si="26"/>
        <v>#N/A</v>
      </c>
      <c r="F101" s="188" t="e">
        <f>MATCH(B101,$M$74:$M$93,0)</f>
        <v>#N/A</v>
      </c>
      <c r="G101" s="45" t="e">
        <f t="shared" si="30"/>
        <v>#N/A</v>
      </c>
      <c r="H101" s="190" t="e">
        <f t="shared" si="31"/>
        <v>#N/A</v>
      </c>
      <c r="I101" s="189" t="e">
        <f t="shared" si="27"/>
        <v>#N/A</v>
      </c>
      <c r="J101" s="187"/>
      <c r="K101" s="187"/>
      <c r="L101" s="187"/>
      <c r="M101" s="187"/>
      <c r="N101" s="181"/>
      <c r="O101" s="181"/>
      <c r="P101" s="181"/>
      <c r="Q101" s="187"/>
      <c r="R101" s="187"/>
      <c r="S101" s="188"/>
      <c r="T101" s="45"/>
      <c r="U101" s="45"/>
      <c r="V101" s="45"/>
      <c r="W101" s="45"/>
      <c r="X101" s="45"/>
      <c r="Y101" s="45"/>
      <c r="Z101" s="45"/>
      <c r="AA101" s="45"/>
      <c r="AB101" s="45"/>
      <c r="AC101" s="44" t="e">
        <f>VLOOKUP(2,$B$96:$AB$97,MATCH("複③",$B$95:$AC$95))</f>
        <v>#N/A</v>
      </c>
      <c r="AD101" s="45" t="e">
        <f t="shared" si="32"/>
        <v>#N/A</v>
      </c>
      <c r="AE101" s="189" t="e">
        <f t="shared" si="28"/>
        <v>#N/A</v>
      </c>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row>
    <row r="102" spans="2:85" s="182" customFormat="1" ht="11.15" hidden="1" customHeight="1">
      <c r="B102" s="183">
        <v>7</v>
      </c>
      <c r="C102" s="188" t="e">
        <f t="shared" si="25"/>
        <v>#N/A</v>
      </c>
      <c r="D102" s="183"/>
      <c r="E102" s="189" t="e">
        <f t="shared" si="26"/>
        <v>#N/A</v>
      </c>
      <c r="F102" s="188" t="e">
        <f t="shared" si="29"/>
        <v>#N/A</v>
      </c>
      <c r="G102" s="45" t="e">
        <f t="shared" si="30"/>
        <v>#N/A</v>
      </c>
      <c r="H102" s="190" t="e">
        <f t="shared" si="31"/>
        <v>#N/A</v>
      </c>
      <c r="I102" s="189" t="e">
        <f t="shared" ref="I102:I115" si="33">VLOOKUP(F102,$B$74:$I$93,6)</f>
        <v>#N/A</v>
      </c>
      <c r="J102" s="187"/>
      <c r="K102" s="187"/>
      <c r="L102" s="187"/>
      <c r="M102" s="187"/>
      <c r="N102" s="181"/>
      <c r="O102" s="181"/>
      <c r="P102" s="181"/>
      <c r="Q102" s="187"/>
      <c r="R102" s="187"/>
      <c r="S102" s="188"/>
      <c r="T102" s="45"/>
      <c r="U102" s="45"/>
      <c r="V102" s="45"/>
      <c r="W102" s="45"/>
      <c r="X102" s="45"/>
      <c r="Y102" s="45"/>
      <c r="Z102" s="45"/>
      <c r="AA102" s="45"/>
      <c r="AB102" s="45"/>
      <c r="AC102" s="44" t="e">
        <f>VLOOKUP(1,$B$96:$AB$97,MATCH("複④",$B$95:$AC$95))</f>
        <v>#N/A</v>
      </c>
      <c r="AD102" s="45" t="e">
        <f t="shared" si="32"/>
        <v>#N/A</v>
      </c>
      <c r="AE102" s="189" t="e">
        <f>VLOOKUP(AC102,$B$74:$I$93,4)</f>
        <v>#N/A</v>
      </c>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row>
    <row r="103" spans="2:85" s="182" customFormat="1" ht="11.15" hidden="1" customHeight="1">
      <c r="B103" s="183">
        <v>8</v>
      </c>
      <c r="C103" s="188" t="e">
        <f t="shared" ref="C103:C109" si="34">VLOOKUP(E103,$B$74:$I$93,4)</f>
        <v>#N/A</v>
      </c>
      <c r="D103" s="183"/>
      <c r="E103" s="189" t="e">
        <f t="shared" ref="E103:E109" si="35">MATCH(B103,$K$74:$K$93,0)</f>
        <v>#N/A</v>
      </c>
      <c r="F103" s="188" t="e">
        <f t="shared" ref="F103:F109" si="36">MATCH(B103,$M$74:$M$93,0)</f>
        <v>#N/A</v>
      </c>
      <c r="G103" s="45" t="e">
        <f t="shared" ref="G103:G109" si="37">VLOOKUP(F103,$B$74:$I$93,4)</f>
        <v>#N/A</v>
      </c>
      <c r="H103" s="183" t="e">
        <f t="shared" ref="H103:H109" si="38">VLOOKUP(F103,$B$74:$I$93,8)</f>
        <v>#N/A</v>
      </c>
      <c r="I103" s="189" t="e">
        <f t="shared" si="33"/>
        <v>#N/A</v>
      </c>
      <c r="J103" s="187"/>
      <c r="K103" s="187"/>
      <c r="L103" s="187"/>
      <c r="M103" s="187"/>
      <c r="N103" s="181"/>
      <c r="O103" s="181"/>
      <c r="P103" s="181"/>
      <c r="Q103" s="187"/>
      <c r="R103" s="187"/>
      <c r="S103" s="188"/>
      <c r="T103" s="45"/>
      <c r="U103" s="45"/>
      <c r="V103" s="45"/>
      <c r="W103" s="45"/>
      <c r="X103" s="45"/>
      <c r="Y103" s="45"/>
      <c r="Z103" s="45"/>
      <c r="AA103" s="45"/>
      <c r="AB103" s="45"/>
      <c r="AC103" s="44" t="e">
        <f>VLOOKUP(2,$B$96:$AB$97,MATCH("複④",$B$95:$AC$95))</f>
        <v>#N/A</v>
      </c>
      <c r="AD103" s="45" t="e">
        <f t="shared" si="32"/>
        <v>#N/A</v>
      </c>
      <c r="AE103" s="189" t="e">
        <f t="shared" si="28"/>
        <v>#N/A</v>
      </c>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row>
    <row r="104" spans="2:85" s="182" customFormat="1" ht="11.15" hidden="1" customHeight="1">
      <c r="B104" s="183">
        <v>9</v>
      </c>
      <c r="C104" s="188" t="e">
        <f t="shared" si="34"/>
        <v>#N/A</v>
      </c>
      <c r="D104" s="183"/>
      <c r="E104" s="189" t="e">
        <f t="shared" si="35"/>
        <v>#N/A</v>
      </c>
      <c r="F104" s="188" t="e">
        <f t="shared" si="36"/>
        <v>#N/A</v>
      </c>
      <c r="G104" s="45" t="e">
        <f t="shared" si="37"/>
        <v>#N/A</v>
      </c>
      <c r="H104" s="183" t="e">
        <f t="shared" si="38"/>
        <v>#N/A</v>
      </c>
      <c r="I104" s="189" t="e">
        <f t="shared" si="33"/>
        <v>#N/A</v>
      </c>
      <c r="J104" s="187"/>
      <c r="K104" s="187"/>
      <c r="L104" s="187"/>
      <c r="M104" s="187"/>
      <c r="N104" s="181"/>
      <c r="O104" s="181"/>
      <c r="P104" s="181"/>
      <c r="Q104" s="187"/>
      <c r="R104" s="187"/>
      <c r="S104" s="188"/>
      <c r="T104" s="45"/>
      <c r="U104" s="45"/>
      <c r="V104" s="45"/>
      <c r="W104" s="45"/>
      <c r="X104" s="45"/>
      <c r="Y104" s="45"/>
      <c r="Z104" s="45"/>
      <c r="AA104" s="45"/>
      <c r="AB104" s="45"/>
      <c r="AC104" s="44" t="e">
        <f>VLOOKUP(1,$B$96:$AB$97,MATCH("複⑤",$B$95:$AC$95))</f>
        <v>#N/A</v>
      </c>
      <c r="AD104" s="45" t="e">
        <f t="shared" si="32"/>
        <v>#N/A</v>
      </c>
      <c r="AE104" s="189" t="e">
        <f t="shared" si="28"/>
        <v>#N/A</v>
      </c>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row>
    <row r="105" spans="2:85" s="182" customFormat="1" ht="11.15" hidden="1" customHeight="1">
      <c r="B105" s="183">
        <v>10</v>
      </c>
      <c r="C105" s="188" t="e">
        <f t="shared" si="34"/>
        <v>#N/A</v>
      </c>
      <c r="D105" s="183"/>
      <c r="E105" s="189" t="e">
        <f t="shared" si="35"/>
        <v>#N/A</v>
      </c>
      <c r="F105" s="188" t="e">
        <f t="shared" si="36"/>
        <v>#N/A</v>
      </c>
      <c r="G105" s="45" t="e">
        <f>VLOOKUP(F105,$B$74:$I$93,4)</f>
        <v>#N/A</v>
      </c>
      <c r="H105" s="183" t="e">
        <f t="shared" si="38"/>
        <v>#N/A</v>
      </c>
      <c r="I105" s="189" t="e">
        <f>VLOOKUP(F105,$B$74:$I$93,6)</f>
        <v>#N/A</v>
      </c>
      <c r="J105" s="187"/>
      <c r="K105" s="187"/>
      <c r="L105" s="187"/>
      <c r="M105" s="187"/>
      <c r="N105" s="181"/>
      <c r="O105" s="181"/>
      <c r="P105" s="181"/>
      <c r="Q105" s="187"/>
      <c r="R105" s="187"/>
      <c r="S105" s="188"/>
      <c r="T105" s="45"/>
      <c r="U105" s="45"/>
      <c r="V105" s="45"/>
      <c r="W105" s="45"/>
      <c r="X105" s="45"/>
      <c r="Y105" s="45"/>
      <c r="Z105" s="45"/>
      <c r="AA105" s="45"/>
      <c r="AB105" s="45"/>
      <c r="AC105" s="44" t="e">
        <f>VLOOKUP(2,$B$96:$AB$97,MATCH("複⑤",$B$95:$AC$95))</f>
        <v>#N/A</v>
      </c>
      <c r="AD105" s="45" t="e">
        <f>VLOOKUP(AC105,$B$74:$I$93,8)</f>
        <v>#N/A</v>
      </c>
      <c r="AE105" s="189" t="e">
        <f t="shared" si="28"/>
        <v>#N/A</v>
      </c>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row>
    <row r="106" spans="2:85" s="182" customFormat="1" ht="11.15" hidden="1" customHeight="1">
      <c r="B106" s="183">
        <v>11</v>
      </c>
      <c r="C106" s="188" t="e">
        <f t="shared" si="34"/>
        <v>#N/A</v>
      </c>
      <c r="D106" s="183"/>
      <c r="E106" s="189" t="e">
        <f t="shared" si="35"/>
        <v>#N/A</v>
      </c>
      <c r="F106" s="188" t="e">
        <f t="shared" si="36"/>
        <v>#N/A</v>
      </c>
      <c r="G106" s="45" t="e">
        <f>VLOOKUP(F106,$B$74:$I$93,4)</f>
        <v>#N/A</v>
      </c>
      <c r="H106" s="183" t="e">
        <f t="shared" si="38"/>
        <v>#N/A</v>
      </c>
      <c r="I106" s="189" t="e">
        <f>VLOOKUP(F106,$B$74:$I$93,6)</f>
        <v>#N/A</v>
      </c>
      <c r="J106" s="187"/>
      <c r="K106" s="187"/>
      <c r="L106" s="187"/>
      <c r="M106" s="187"/>
      <c r="N106" s="181"/>
      <c r="O106" s="181"/>
      <c r="P106" s="181"/>
      <c r="Q106" s="187"/>
      <c r="R106" s="187"/>
      <c r="S106" s="188"/>
      <c r="T106" s="45"/>
      <c r="U106" s="45"/>
      <c r="V106" s="45"/>
      <c r="W106" s="45"/>
      <c r="X106" s="45"/>
      <c r="Y106" s="45"/>
      <c r="Z106" s="45"/>
      <c r="AA106" s="45"/>
      <c r="AB106" s="45"/>
      <c r="AC106" s="44" t="e">
        <f>VLOOKUP(1,$B$96:$AB$97,MATCH("複⑥",$B$95:$AC$95))</f>
        <v>#N/A</v>
      </c>
      <c r="AD106" s="45" t="e">
        <f t="shared" si="32"/>
        <v>#N/A</v>
      </c>
      <c r="AE106" s="189" t="e">
        <f t="shared" si="28"/>
        <v>#N/A</v>
      </c>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row>
    <row r="107" spans="2:85" s="182" customFormat="1" ht="11.15" hidden="1" customHeight="1">
      <c r="B107" s="183">
        <v>12</v>
      </c>
      <c r="C107" s="188" t="e">
        <f t="shared" si="34"/>
        <v>#N/A</v>
      </c>
      <c r="D107" s="183"/>
      <c r="E107" s="189" t="e">
        <f t="shared" si="35"/>
        <v>#N/A</v>
      </c>
      <c r="F107" s="188" t="e">
        <f t="shared" si="36"/>
        <v>#N/A</v>
      </c>
      <c r="G107" s="45" t="e">
        <f>VLOOKUP(F107,$B$74:$I$93,4)</f>
        <v>#N/A</v>
      </c>
      <c r="H107" s="183" t="e">
        <f t="shared" si="38"/>
        <v>#N/A</v>
      </c>
      <c r="I107" s="189" t="e">
        <f>VLOOKUP(F107,$B$74:$I$93,6)</f>
        <v>#N/A</v>
      </c>
      <c r="J107" s="187"/>
      <c r="K107" s="187"/>
      <c r="L107" s="187"/>
      <c r="M107" s="187"/>
      <c r="N107" s="181"/>
      <c r="O107" s="181"/>
      <c r="P107" s="181"/>
      <c r="Q107" s="187"/>
      <c r="R107" s="187"/>
      <c r="S107" s="188"/>
      <c r="T107" s="45"/>
      <c r="U107" s="45"/>
      <c r="V107" s="45"/>
      <c r="W107" s="45"/>
      <c r="X107" s="45"/>
      <c r="Y107" s="45"/>
      <c r="Z107" s="45"/>
      <c r="AA107" s="45"/>
      <c r="AB107" s="45"/>
      <c r="AC107" s="44" t="e">
        <f>VLOOKUP(2,$B$96:$AB$97,MATCH("複⑥",$B$95:$AC$95))</f>
        <v>#N/A</v>
      </c>
      <c r="AD107" s="45" t="e">
        <f t="shared" si="32"/>
        <v>#N/A</v>
      </c>
      <c r="AE107" s="189" t="e">
        <f t="shared" si="28"/>
        <v>#N/A</v>
      </c>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row>
    <row r="108" spans="2:85" s="182" customFormat="1" ht="11.15" hidden="1" customHeight="1">
      <c r="B108" s="183">
        <v>13</v>
      </c>
      <c r="C108" s="188" t="e">
        <f t="shared" si="34"/>
        <v>#N/A</v>
      </c>
      <c r="D108" s="183"/>
      <c r="E108" s="189" t="e">
        <f t="shared" si="35"/>
        <v>#N/A</v>
      </c>
      <c r="F108" s="188" t="e">
        <f t="shared" si="36"/>
        <v>#N/A</v>
      </c>
      <c r="G108" s="45" t="e">
        <f t="shared" si="37"/>
        <v>#N/A</v>
      </c>
      <c r="H108" s="183" t="e">
        <f t="shared" si="38"/>
        <v>#N/A</v>
      </c>
      <c r="I108" s="189" t="e">
        <f t="shared" si="33"/>
        <v>#N/A</v>
      </c>
      <c r="J108" s="187"/>
      <c r="K108" s="187"/>
      <c r="L108" s="187"/>
      <c r="M108" s="187"/>
      <c r="N108" s="181"/>
      <c r="O108" s="181"/>
      <c r="P108" s="181"/>
      <c r="Q108" s="187"/>
      <c r="R108" s="187"/>
      <c r="S108" s="188"/>
      <c r="T108" s="45"/>
      <c r="U108" s="45"/>
      <c r="V108" s="45"/>
      <c r="W108" s="45"/>
      <c r="X108" s="45"/>
      <c r="Y108" s="45"/>
      <c r="Z108" s="45"/>
      <c r="AA108" s="45"/>
      <c r="AB108" s="45"/>
      <c r="AC108" s="44" t="e">
        <f>VLOOKUP(1,$B$96:$AB$97,MATCH("複⑦",$B$95:$AC$95))</f>
        <v>#N/A</v>
      </c>
      <c r="AD108" s="45" t="e">
        <f t="shared" si="32"/>
        <v>#N/A</v>
      </c>
      <c r="AE108" s="189" t="e">
        <f t="shared" si="28"/>
        <v>#N/A</v>
      </c>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c r="CF108" s="181"/>
      <c r="CG108" s="181"/>
    </row>
    <row r="109" spans="2:85" s="182" customFormat="1" ht="11.15" hidden="1" customHeight="1" thickBot="1">
      <c r="B109" s="183">
        <v>14</v>
      </c>
      <c r="C109" s="191" t="e">
        <f t="shared" si="34"/>
        <v>#N/A</v>
      </c>
      <c r="D109" s="192"/>
      <c r="E109" s="193" t="e">
        <f t="shared" si="35"/>
        <v>#N/A</v>
      </c>
      <c r="F109" s="194" t="e">
        <f t="shared" si="36"/>
        <v>#N/A</v>
      </c>
      <c r="G109" s="135" t="e">
        <f t="shared" si="37"/>
        <v>#N/A</v>
      </c>
      <c r="H109" s="192" t="e">
        <f t="shared" si="38"/>
        <v>#N/A</v>
      </c>
      <c r="I109" s="195" t="e">
        <f t="shared" si="33"/>
        <v>#N/A</v>
      </c>
      <c r="J109" s="187"/>
      <c r="K109" s="187"/>
      <c r="L109" s="187"/>
      <c r="M109" s="187"/>
      <c r="N109" s="181"/>
      <c r="O109" s="181"/>
      <c r="P109" s="181"/>
      <c r="Q109" s="187"/>
      <c r="R109" s="187"/>
      <c r="S109" s="191"/>
      <c r="T109" s="135"/>
      <c r="U109" s="135"/>
      <c r="V109" s="135"/>
      <c r="W109" s="135"/>
      <c r="X109" s="135"/>
      <c r="Y109" s="135"/>
      <c r="Z109" s="135"/>
      <c r="AA109" s="135"/>
      <c r="AB109" s="135"/>
      <c r="AC109" s="171" t="e">
        <f>VLOOKUP(2,$B$96:$AB$97,MATCH("複⑦",$B$95:$AC$95))</f>
        <v>#N/A</v>
      </c>
      <c r="AD109" s="135" t="e">
        <f>VLOOKUP(AC109,$B$74:$I$93,8)</f>
        <v>#N/A</v>
      </c>
      <c r="AE109" s="195" t="e">
        <f t="shared" ref="AE109:AE115" si="39">VLOOKUP(AC109,$B$74:$I$93,4)</f>
        <v>#N/A</v>
      </c>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c r="CF109" s="181"/>
      <c r="CG109" s="181"/>
    </row>
    <row r="110" spans="2:85" s="182" customFormat="1" ht="11.15" hidden="1" customHeight="1" thickBot="1">
      <c r="B110" s="183">
        <v>15</v>
      </c>
      <c r="C110" s="191" t="e">
        <f t="shared" ref="C110:C115" si="40">VLOOKUP(E110,$B$74:$I$93,4)</f>
        <v>#N/A</v>
      </c>
      <c r="D110" s="192"/>
      <c r="E110" s="193" t="e">
        <f t="shared" ref="E110:E115" si="41">MATCH(B110,$K$74:$K$93,0)</f>
        <v>#N/A</v>
      </c>
      <c r="F110" s="194" t="e">
        <f t="shared" ref="F110:F115" si="42">MATCH(B110,$M$74:$M$93,0)</f>
        <v>#N/A</v>
      </c>
      <c r="G110" s="135" t="e">
        <f t="shared" ref="G110:G115" si="43">VLOOKUP(F110,$B$74:$I$93,4)</f>
        <v>#N/A</v>
      </c>
      <c r="H110" s="192" t="e">
        <f t="shared" ref="H110:H115" si="44">VLOOKUP(F110,$B$74:$I$93,8)</f>
        <v>#N/A</v>
      </c>
      <c r="I110" s="195" t="e">
        <f t="shared" si="33"/>
        <v>#N/A</v>
      </c>
      <c r="J110" s="187"/>
      <c r="K110" s="187"/>
      <c r="L110" s="187"/>
      <c r="M110" s="187"/>
      <c r="N110" s="181"/>
      <c r="O110" s="181"/>
      <c r="P110" s="181"/>
      <c r="Q110" s="187"/>
      <c r="R110" s="187"/>
      <c r="S110" s="188"/>
      <c r="T110" s="45"/>
      <c r="U110" s="45"/>
      <c r="V110" s="45"/>
      <c r="W110" s="45"/>
      <c r="X110" s="45"/>
      <c r="Y110" s="45"/>
      <c r="Z110" s="45"/>
      <c r="AA110" s="45"/>
      <c r="AB110" s="45"/>
      <c r="AC110" s="44" t="e">
        <f>VLOOKUP(1,$B$96:$AB$97,MATCH("複⑧",$B$95:$AC$95))</f>
        <v>#N/A</v>
      </c>
      <c r="AD110" s="45" t="e">
        <f t="shared" ref="AD110:AD115" si="45">VLOOKUP(AC110,$B$74:$I$93,8)</f>
        <v>#N/A</v>
      </c>
      <c r="AE110" s="189" t="e">
        <f t="shared" si="39"/>
        <v>#N/A</v>
      </c>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c r="CF110" s="181"/>
      <c r="CG110" s="181"/>
    </row>
    <row r="111" spans="2:85" s="182" customFormat="1" ht="11.15" hidden="1" customHeight="1" thickBot="1">
      <c r="B111" s="183">
        <v>16</v>
      </c>
      <c r="C111" s="191" t="e">
        <f t="shared" si="40"/>
        <v>#N/A</v>
      </c>
      <c r="D111" s="192"/>
      <c r="E111" s="193" t="e">
        <f t="shared" si="41"/>
        <v>#N/A</v>
      </c>
      <c r="F111" s="194" t="e">
        <f t="shared" si="42"/>
        <v>#N/A</v>
      </c>
      <c r="G111" s="135" t="e">
        <f t="shared" si="43"/>
        <v>#N/A</v>
      </c>
      <c r="H111" s="192" t="e">
        <f t="shared" si="44"/>
        <v>#N/A</v>
      </c>
      <c r="I111" s="195" t="e">
        <f t="shared" si="33"/>
        <v>#N/A</v>
      </c>
      <c r="J111" s="187"/>
      <c r="K111" s="187"/>
      <c r="L111" s="187"/>
      <c r="M111" s="187"/>
      <c r="N111" s="181"/>
      <c r="O111" s="181"/>
      <c r="P111" s="181"/>
      <c r="Q111" s="187"/>
      <c r="R111" s="187"/>
      <c r="S111" s="191"/>
      <c r="T111" s="135"/>
      <c r="U111" s="135"/>
      <c r="V111" s="135"/>
      <c r="W111" s="135"/>
      <c r="X111" s="135"/>
      <c r="Y111" s="135"/>
      <c r="Z111" s="135"/>
      <c r="AA111" s="135"/>
      <c r="AB111" s="135"/>
      <c r="AC111" s="171" t="e">
        <f>VLOOKUP(2,$B$96:$AB$97,MATCH("複⑧",$B$95:$AC$95))</f>
        <v>#N/A</v>
      </c>
      <c r="AD111" s="135" t="e">
        <f t="shared" si="45"/>
        <v>#N/A</v>
      </c>
      <c r="AE111" s="195" t="e">
        <f t="shared" si="39"/>
        <v>#N/A</v>
      </c>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c r="CF111" s="181"/>
      <c r="CG111" s="181"/>
    </row>
    <row r="112" spans="2:85" s="182" customFormat="1" ht="11.15" hidden="1" customHeight="1" thickBot="1">
      <c r="B112" s="183">
        <v>17</v>
      </c>
      <c r="C112" s="191" t="e">
        <f t="shared" si="40"/>
        <v>#N/A</v>
      </c>
      <c r="D112" s="192"/>
      <c r="E112" s="193" t="e">
        <f t="shared" si="41"/>
        <v>#N/A</v>
      </c>
      <c r="F112" s="194" t="e">
        <f t="shared" si="42"/>
        <v>#N/A</v>
      </c>
      <c r="G112" s="135" t="e">
        <f t="shared" si="43"/>
        <v>#N/A</v>
      </c>
      <c r="H112" s="192" t="e">
        <f t="shared" si="44"/>
        <v>#N/A</v>
      </c>
      <c r="I112" s="195" t="e">
        <f t="shared" si="33"/>
        <v>#N/A</v>
      </c>
      <c r="J112" s="187"/>
      <c r="K112" s="187"/>
      <c r="L112" s="187"/>
      <c r="M112" s="187"/>
      <c r="N112" s="181"/>
      <c r="O112" s="181"/>
      <c r="P112" s="181"/>
      <c r="Q112" s="187"/>
      <c r="R112" s="187"/>
      <c r="S112" s="188"/>
      <c r="T112" s="45"/>
      <c r="U112" s="45"/>
      <c r="V112" s="45"/>
      <c r="W112" s="45"/>
      <c r="X112" s="45"/>
      <c r="Y112" s="45"/>
      <c r="Z112" s="45"/>
      <c r="AA112" s="45"/>
      <c r="AB112" s="45"/>
      <c r="AC112" s="44" t="e">
        <f>VLOOKUP(1,$B$96:$AB$97,MATCH("複⑨",$B$95:$AC$95))</f>
        <v>#N/A</v>
      </c>
      <c r="AD112" s="45" t="e">
        <f t="shared" si="45"/>
        <v>#N/A</v>
      </c>
      <c r="AE112" s="189" t="e">
        <f t="shared" si="39"/>
        <v>#N/A</v>
      </c>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row>
    <row r="113" spans="2:85" s="182" customFormat="1" ht="11.15" hidden="1" customHeight="1" thickBot="1">
      <c r="B113" s="183">
        <v>18</v>
      </c>
      <c r="C113" s="191" t="e">
        <f t="shared" si="40"/>
        <v>#N/A</v>
      </c>
      <c r="D113" s="192"/>
      <c r="E113" s="193" t="e">
        <f t="shared" si="41"/>
        <v>#N/A</v>
      </c>
      <c r="F113" s="194" t="e">
        <f t="shared" si="42"/>
        <v>#N/A</v>
      </c>
      <c r="G113" s="135" t="e">
        <f t="shared" si="43"/>
        <v>#N/A</v>
      </c>
      <c r="H113" s="192" t="e">
        <f t="shared" si="44"/>
        <v>#N/A</v>
      </c>
      <c r="I113" s="195" t="e">
        <f t="shared" si="33"/>
        <v>#N/A</v>
      </c>
      <c r="J113" s="187"/>
      <c r="K113" s="187"/>
      <c r="L113" s="187"/>
      <c r="M113" s="187"/>
      <c r="N113" s="181"/>
      <c r="O113" s="181"/>
      <c r="P113" s="181"/>
      <c r="Q113" s="187"/>
      <c r="R113" s="187"/>
      <c r="S113" s="191"/>
      <c r="T113" s="135"/>
      <c r="U113" s="135"/>
      <c r="V113" s="135"/>
      <c r="W113" s="135"/>
      <c r="X113" s="135"/>
      <c r="Y113" s="135"/>
      <c r="Z113" s="135"/>
      <c r="AA113" s="135"/>
      <c r="AB113" s="135"/>
      <c r="AC113" s="171" t="e">
        <f>VLOOKUP(2,$B$96:$AB$97,MATCH("複⑨",$B$95:$AC$95))</f>
        <v>#N/A</v>
      </c>
      <c r="AD113" s="135" t="e">
        <f t="shared" si="45"/>
        <v>#N/A</v>
      </c>
      <c r="AE113" s="195" t="e">
        <f t="shared" si="39"/>
        <v>#N/A</v>
      </c>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c r="CF113" s="181"/>
      <c r="CG113" s="181"/>
    </row>
    <row r="114" spans="2:85" s="182" customFormat="1" ht="11.15" hidden="1" customHeight="1" thickBot="1">
      <c r="B114" s="183">
        <v>19</v>
      </c>
      <c r="C114" s="191" t="e">
        <f t="shared" si="40"/>
        <v>#N/A</v>
      </c>
      <c r="D114" s="192"/>
      <c r="E114" s="193" t="e">
        <f t="shared" si="41"/>
        <v>#N/A</v>
      </c>
      <c r="F114" s="194" t="e">
        <f t="shared" si="42"/>
        <v>#N/A</v>
      </c>
      <c r="G114" s="135" t="e">
        <f t="shared" si="43"/>
        <v>#N/A</v>
      </c>
      <c r="H114" s="192" t="e">
        <f t="shared" si="44"/>
        <v>#N/A</v>
      </c>
      <c r="I114" s="195" t="e">
        <f t="shared" si="33"/>
        <v>#N/A</v>
      </c>
      <c r="J114" s="187"/>
      <c r="K114" s="187"/>
      <c r="L114" s="187"/>
      <c r="M114" s="187"/>
      <c r="N114" s="181"/>
      <c r="O114" s="181"/>
      <c r="P114" s="181"/>
      <c r="Q114" s="187"/>
      <c r="R114" s="187"/>
      <c r="S114" s="188"/>
      <c r="T114" s="45"/>
      <c r="U114" s="45"/>
      <c r="V114" s="45"/>
      <c r="W114" s="45"/>
      <c r="X114" s="45"/>
      <c r="Y114" s="45"/>
      <c r="Z114" s="45"/>
      <c r="AA114" s="45"/>
      <c r="AB114" s="45"/>
      <c r="AC114" s="44" t="e">
        <f>VLOOKUP(1,$B$96:$AB$97,MATCH("複⑩",$B$95:$AC$95))</f>
        <v>#N/A</v>
      </c>
      <c r="AD114" s="45" t="e">
        <f t="shared" si="45"/>
        <v>#N/A</v>
      </c>
      <c r="AE114" s="189" t="e">
        <f t="shared" si="39"/>
        <v>#N/A</v>
      </c>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c r="BK114" s="181"/>
      <c r="BL114" s="181"/>
      <c r="BM114" s="181"/>
      <c r="BN114" s="181"/>
      <c r="BO114" s="181"/>
      <c r="BP114" s="181"/>
      <c r="BQ114" s="181"/>
      <c r="BR114" s="181"/>
      <c r="BS114" s="181"/>
      <c r="BT114" s="181"/>
      <c r="BU114" s="181"/>
      <c r="BV114" s="181"/>
      <c r="BW114" s="181"/>
      <c r="BX114" s="181"/>
      <c r="BY114" s="181"/>
      <c r="BZ114" s="181"/>
      <c r="CA114" s="181"/>
      <c r="CB114" s="181"/>
      <c r="CC114" s="181"/>
      <c r="CD114" s="181"/>
      <c r="CE114" s="181"/>
      <c r="CF114" s="181"/>
      <c r="CG114" s="181"/>
    </row>
    <row r="115" spans="2:85" s="182" customFormat="1" ht="11.15" hidden="1" customHeight="1" thickBot="1">
      <c r="B115" s="183">
        <v>20</v>
      </c>
      <c r="C115" s="191" t="e">
        <f t="shared" si="40"/>
        <v>#N/A</v>
      </c>
      <c r="D115" s="192"/>
      <c r="E115" s="193" t="e">
        <f t="shared" si="41"/>
        <v>#N/A</v>
      </c>
      <c r="F115" s="194" t="e">
        <f t="shared" si="42"/>
        <v>#N/A</v>
      </c>
      <c r="G115" s="135" t="e">
        <f t="shared" si="43"/>
        <v>#N/A</v>
      </c>
      <c r="H115" s="192" t="e">
        <f t="shared" si="44"/>
        <v>#N/A</v>
      </c>
      <c r="I115" s="195" t="e">
        <f t="shared" si="33"/>
        <v>#N/A</v>
      </c>
      <c r="J115" s="187"/>
      <c r="K115" s="187"/>
      <c r="L115" s="187"/>
      <c r="M115" s="187"/>
      <c r="N115" s="181"/>
      <c r="O115" s="181"/>
      <c r="P115" s="181"/>
      <c r="Q115" s="187"/>
      <c r="R115" s="187"/>
      <c r="S115" s="191"/>
      <c r="T115" s="135"/>
      <c r="U115" s="135"/>
      <c r="V115" s="135"/>
      <c r="W115" s="135"/>
      <c r="X115" s="135"/>
      <c r="Y115" s="135"/>
      <c r="Z115" s="135"/>
      <c r="AA115" s="135"/>
      <c r="AB115" s="135"/>
      <c r="AC115" s="171" t="e">
        <f>VLOOKUP(2,$B$96:$AB$97,MATCH("複⑩",$B$95:$AC$95))</f>
        <v>#N/A</v>
      </c>
      <c r="AD115" s="135" t="e">
        <f t="shared" si="45"/>
        <v>#N/A</v>
      </c>
      <c r="AE115" s="195" t="e">
        <f t="shared" si="39"/>
        <v>#N/A</v>
      </c>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1"/>
      <c r="CD115" s="181"/>
      <c r="CE115" s="181"/>
      <c r="CF115" s="181"/>
      <c r="CG115" s="181"/>
    </row>
    <row r="116" spans="2:85" s="182" customFormat="1" ht="11.15" hidden="1" customHeight="1" thickTop="1" thickBot="1">
      <c r="B116" s="181"/>
      <c r="C116" s="181"/>
      <c r="D116" s="181"/>
      <c r="E116" s="196">
        <f>COUNT(E96:E115)</f>
        <v>0</v>
      </c>
      <c r="F116" s="197">
        <f>COUNT(F96:F115)</f>
        <v>0</v>
      </c>
      <c r="G116" s="181"/>
      <c r="H116" s="181"/>
      <c r="I116" s="181"/>
      <c r="J116" s="181"/>
      <c r="K116" s="181"/>
      <c r="L116" s="181"/>
      <c r="M116" s="181"/>
      <c r="N116" s="181"/>
      <c r="O116" s="181"/>
      <c r="P116" s="181"/>
      <c r="Q116" s="181"/>
      <c r="R116" s="181"/>
      <c r="S116" s="181" t="str">
        <f t="shared" ref="S116:AB116" si="46">IF(COUNT(S96:S115)&gt;1,1,"")</f>
        <v/>
      </c>
      <c r="T116" s="181" t="str">
        <f t="shared" si="46"/>
        <v/>
      </c>
      <c r="U116" s="181" t="str">
        <f t="shared" si="46"/>
        <v/>
      </c>
      <c r="V116" s="181" t="str">
        <f t="shared" si="46"/>
        <v/>
      </c>
      <c r="W116" s="181" t="str">
        <f t="shared" si="46"/>
        <v/>
      </c>
      <c r="X116" s="181" t="str">
        <f t="shared" si="46"/>
        <v/>
      </c>
      <c r="Y116" s="181" t="str">
        <f t="shared" si="46"/>
        <v/>
      </c>
      <c r="Z116" s="181" t="str">
        <f t="shared" si="46"/>
        <v/>
      </c>
      <c r="AA116" s="181" t="str">
        <f t="shared" si="46"/>
        <v/>
      </c>
      <c r="AB116" s="181" t="str">
        <f t="shared" si="46"/>
        <v/>
      </c>
      <c r="AC116" s="198">
        <f>SUM(S116:AB116)</f>
        <v>0</v>
      </c>
      <c r="AD116" s="181"/>
      <c r="AE116" s="181"/>
      <c r="AF116" s="181"/>
      <c r="AG116" s="181"/>
      <c r="AH116" s="181"/>
      <c r="AI116" s="181"/>
      <c r="AJ116" s="181"/>
      <c r="AK116" s="199"/>
      <c r="AL116" s="181"/>
      <c r="AM116" s="181"/>
      <c r="AN116" s="181"/>
      <c r="AO116" s="140" t="s">
        <v>157</v>
      </c>
      <c r="AP116" s="141" t="str">
        <f>IF(J4="","",J4)</f>
        <v/>
      </c>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c r="CG116" s="181"/>
    </row>
    <row r="117" spans="2:85" s="182" customFormat="1" ht="11.15" hidden="1" customHeight="1" thickTop="1" thickBot="1">
      <c r="B117" s="181"/>
      <c r="C117" s="181"/>
      <c r="D117" s="181"/>
      <c r="E117" s="200" t="s">
        <v>33</v>
      </c>
      <c r="F117" s="200" t="s">
        <v>57</v>
      </c>
      <c r="G117" s="45" t="s">
        <v>100</v>
      </c>
      <c r="H117" s="45" t="s">
        <v>101</v>
      </c>
      <c r="I117" s="183" t="s">
        <v>156</v>
      </c>
      <c r="J117" s="201"/>
      <c r="K117" s="181"/>
      <c r="L117" s="181"/>
      <c r="M117" s="181"/>
      <c r="N117" s="45" t="s">
        <v>153</v>
      </c>
      <c r="O117" s="45" t="s">
        <v>155</v>
      </c>
      <c r="P117" s="181"/>
      <c r="Q117" s="181"/>
      <c r="R117" s="181"/>
      <c r="S117" s="181"/>
      <c r="T117" s="181"/>
      <c r="U117" s="181"/>
      <c r="V117" s="181"/>
      <c r="W117" s="181"/>
      <c r="X117" s="181"/>
      <c r="Y117" s="181"/>
      <c r="Z117" s="181"/>
      <c r="AA117" s="181"/>
      <c r="AB117" s="181"/>
      <c r="AC117" s="202"/>
      <c r="AD117" s="203" t="s">
        <v>33</v>
      </c>
      <c r="AE117" s="204" t="s">
        <v>57</v>
      </c>
      <c r="AF117" s="205" t="s">
        <v>93</v>
      </c>
      <c r="AG117" s="206" t="s">
        <v>94</v>
      </c>
      <c r="AH117" s="207" t="s">
        <v>141</v>
      </c>
      <c r="AI117" s="208" t="s">
        <v>102</v>
      </c>
      <c r="AJ117" s="206" t="s">
        <v>103</v>
      </c>
      <c r="AK117" s="209" t="s">
        <v>104</v>
      </c>
      <c r="AL117" s="210" t="s">
        <v>141</v>
      </c>
      <c r="AM117" s="211" t="s">
        <v>141</v>
      </c>
      <c r="AN117" s="187"/>
      <c r="AO117" s="187"/>
      <c r="AP117" s="187"/>
      <c r="AQ117" s="187"/>
      <c r="AR117" s="187"/>
      <c r="AS117" s="187"/>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row>
    <row r="118" spans="2:85" s="182" customFormat="1" ht="11.15" hidden="1" customHeight="1">
      <c r="B118" s="45">
        <v>1</v>
      </c>
      <c r="C118" s="45" t="s">
        <v>68</v>
      </c>
      <c r="D118" s="181"/>
      <c r="E118" s="45" t="e">
        <f t="shared" ref="E118:E127" si="47">E96</f>
        <v>#N/A</v>
      </c>
      <c r="F118" s="45" t="e">
        <f t="shared" ref="F118:F127" si="48">C96</f>
        <v>#N/A</v>
      </c>
      <c r="G118" s="212" t="e">
        <f>LEFT(ASC(F118),FIND(" ",ASC(F118),1)-1)</f>
        <v>#N/A</v>
      </c>
      <c r="H118" s="212" t="e">
        <f>MID(F118,FIND(" ",ASC(F118))+1,LEN(F118)-FIND(" ",ASC(F118)))</f>
        <v>#N/A</v>
      </c>
      <c r="I118" s="45" t="e">
        <f>VLOOKUP(E118,$B$74:$I$93,6)</f>
        <v>#N/A</v>
      </c>
      <c r="J118" s="212"/>
      <c r="K118" s="213" t="e">
        <f>TRIM(SUBSTITUTE(I118,J118,""))</f>
        <v>#N/A</v>
      </c>
      <c r="L118" s="181"/>
      <c r="M118" s="181"/>
      <c r="N118" s="212" t="e">
        <f>LEFT(ASC(I118),FIND(" ",ASC(I118),1)-1)</f>
        <v>#N/A</v>
      </c>
      <c r="O118" s="212" t="e">
        <f>MID(I118,FIND(" ",ASC(I118))+1,LEN(I118)-FIND(" ",ASC(I118)))</f>
        <v>#N/A</v>
      </c>
      <c r="P118" s="181"/>
      <c r="Q118" s="181"/>
      <c r="R118" s="181"/>
      <c r="S118" s="181"/>
      <c r="T118" s="181"/>
      <c r="U118" s="181"/>
      <c r="V118" s="181"/>
      <c r="W118" s="181"/>
      <c r="X118" s="181"/>
      <c r="Y118" s="181"/>
      <c r="Z118" s="181"/>
      <c r="AA118" s="181"/>
      <c r="AB118" s="181"/>
      <c r="AC118" s="214">
        <v>1</v>
      </c>
      <c r="AD118" s="214" t="e">
        <f t="shared" ref="AD118:AD127" si="49">E118</f>
        <v>#N/A</v>
      </c>
      <c r="AE118" s="215" t="str">
        <f>IF(ISNA(F118),"",F118)</f>
        <v/>
      </c>
      <c r="AF118" s="216" t="e">
        <f t="shared" ref="AF118:AG123" si="50">G118</f>
        <v>#N/A</v>
      </c>
      <c r="AG118" s="200" t="e">
        <f t="shared" si="50"/>
        <v>#N/A</v>
      </c>
      <c r="AH118" s="217" t="e">
        <f t="shared" ref="AH118:AH127" si="51">AF118&amp;" "&amp;AG118</f>
        <v>#N/A</v>
      </c>
      <c r="AI118" s="218" t="e">
        <f t="shared" ref="AI118:AI123" si="52">I118</f>
        <v>#N/A</v>
      </c>
      <c r="AJ118" s="219" t="e">
        <f>LEFT(ASC(AI118),FIND(" ",ASC(AI118),1)-1)</f>
        <v>#N/A</v>
      </c>
      <c r="AK118" s="220" t="e">
        <f t="shared" ref="AK118:AK127" si="53">MID(AI118,FIND(" ",ASC(AI118))+1,LEN(AI118)-FIND(" ",ASC(AI118)))</f>
        <v>#N/A</v>
      </c>
      <c r="AL118" s="221" t="e">
        <f t="shared" ref="AL118:AL127" si="54">AH118</f>
        <v>#N/A</v>
      </c>
      <c r="AM118" s="221" t="e">
        <f t="shared" ref="AM118:AM127" si="55">AJ118&amp;" "&amp;AK118</f>
        <v>#N/A</v>
      </c>
      <c r="AN118" s="222"/>
      <c r="AO118" s="222"/>
      <c r="AP118" s="187"/>
      <c r="AQ118" s="187"/>
      <c r="AR118" s="187"/>
      <c r="AS118" s="187"/>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row>
    <row r="119" spans="2:85" s="182" customFormat="1" ht="11.15" hidden="1" customHeight="1">
      <c r="B119" s="45">
        <v>2</v>
      </c>
      <c r="C119" s="45" t="s">
        <v>69</v>
      </c>
      <c r="D119" s="181"/>
      <c r="E119" s="45" t="e">
        <f t="shared" si="47"/>
        <v>#N/A</v>
      </c>
      <c r="F119" s="45" t="e">
        <f t="shared" si="48"/>
        <v>#N/A</v>
      </c>
      <c r="G119" s="212" t="e">
        <f t="shared" ref="G119:G124" si="56">LEFT(ASC(F119),FIND(" ",ASC(F119),1)-1)</f>
        <v>#N/A</v>
      </c>
      <c r="H119" s="212" t="e">
        <f t="shared" ref="H119:H124" si="57">MID(F119,FIND(" ",ASC(F119))+1,LEN(F119)-FIND(" ",ASC(F119)))</f>
        <v>#N/A</v>
      </c>
      <c r="I119" s="45" t="e">
        <f t="shared" ref="I119:I124" si="58">VLOOKUP(E119,$B$74:$I$93,6)</f>
        <v>#N/A</v>
      </c>
      <c r="J119" s="212"/>
      <c r="K119" s="181"/>
      <c r="L119" s="181"/>
      <c r="M119" s="181"/>
      <c r="N119" s="212" t="e">
        <f t="shared" ref="N119:N124" si="59">LEFT(ASC(I119),FIND(" ",ASC(I119),1)-1)</f>
        <v>#N/A</v>
      </c>
      <c r="O119" s="212" t="e">
        <f t="shared" ref="O119:O124" si="60">MID(I119,FIND(" ",ASC(I119))+1,LEN(I119)-FIND(" ",ASC(I119)))</f>
        <v>#N/A</v>
      </c>
      <c r="P119" s="181"/>
      <c r="Q119" s="181"/>
      <c r="R119" s="181"/>
      <c r="S119" s="181"/>
      <c r="T119" s="181"/>
      <c r="U119" s="181"/>
      <c r="V119" s="181"/>
      <c r="W119" s="181"/>
      <c r="X119" s="181"/>
      <c r="Y119" s="181"/>
      <c r="Z119" s="181"/>
      <c r="AA119" s="181"/>
      <c r="AB119" s="181"/>
      <c r="AC119" s="223">
        <v>2</v>
      </c>
      <c r="AD119" s="223" t="e">
        <f t="shared" si="49"/>
        <v>#N/A</v>
      </c>
      <c r="AE119" s="224" t="str">
        <f>IF(ISNA(F119),"",F119)</f>
        <v/>
      </c>
      <c r="AF119" s="201" t="e">
        <f t="shared" si="50"/>
        <v>#N/A</v>
      </c>
      <c r="AG119" s="45" t="e">
        <f t="shared" si="50"/>
        <v>#N/A</v>
      </c>
      <c r="AH119" s="225" t="e">
        <f t="shared" si="51"/>
        <v>#N/A</v>
      </c>
      <c r="AI119" s="188" t="e">
        <f t="shared" si="52"/>
        <v>#N/A</v>
      </c>
      <c r="AJ119" s="219" t="e">
        <f t="shared" ref="AJ119:AJ127" si="61">LEFT(ASC(AI119),FIND(" ",ASC(AI119),1)-1)</f>
        <v>#N/A</v>
      </c>
      <c r="AK119" s="220" t="e">
        <f t="shared" si="53"/>
        <v>#N/A</v>
      </c>
      <c r="AL119" s="226" t="e">
        <f t="shared" si="54"/>
        <v>#N/A</v>
      </c>
      <c r="AM119" s="226" t="e">
        <f t="shared" si="55"/>
        <v>#N/A</v>
      </c>
      <c r="AN119" s="222"/>
      <c r="AO119" s="222"/>
      <c r="AP119" s="187"/>
      <c r="AQ119" s="187"/>
      <c r="AR119" s="187"/>
      <c r="AS119" s="187"/>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row>
    <row r="120" spans="2:85" s="182" customFormat="1" ht="11.15" hidden="1" customHeight="1">
      <c r="B120" s="45">
        <v>3</v>
      </c>
      <c r="C120" s="45" t="s">
        <v>70</v>
      </c>
      <c r="D120" s="181"/>
      <c r="E120" s="45" t="e">
        <f t="shared" si="47"/>
        <v>#N/A</v>
      </c>
      <c r="F120" s="45" t="e">
        <f t="shared" si="48"/>
        <v>#N/A</v>
      </c>
      <c r="G120" s="212" t="e">
        <f t="shared" si="56"/>
        <v>#N/A</v>
      </c>
      <c r="H120" s="212" t="e">
        <f t="shared" si="57"/>
        <v>#N/A</v>
      </c>
      <c r="I120" s="45" t="e">
        <f t="shared" si="58"/>
        <v>#N/A</v>
      </c>
      <c r="J120" s="212"/>
      <c r="K120" s="181"/>
      <c r="L120" s="181"/>
      <c r="M120" s="181"/>
      <c r="N120" s="212" t="e">
        <f t="shared" si="59"/>
        <v>#N/A</v>
      </c>
      <c r="O120" s="212" t="e">
        <f t="shared" si="60"/>
        <v>#N/A</v>
      </c>
      <c r="P120" s="181"/>
      <c r="Q120" s="181"/>
      <c r="R120" s="181"/>
      <c r="S120" s="181"/>
      <c r="T120" s="181"/>
      <c r="U120" s="181"/>
      <c r="V120" s="181"/>
      <c r="W120" s="181"/>
      <c r="X120" s="181"/>
      <c r="Y120" s="181"/>
      <c r="Z120" s="181"/>
      <c r="AA120" s="181"/>
      <c r="AB120" s="181"/>
      <c r="AC120" s="223">
        <v>3</v>
      </c>
      <c r="AD120" s="223" t="e">
        <f t="shared" si="49"/>
        <v>#N/A</v>
      </c>
      <c r="AE120" s="224" t="e">
        <f t="shared" ref="AE120:AE127" si="62">F120</f>
        <v>#N/A</v>
      </c>
      <c r="AF120" s="201" t="e">
        <f t="shared" si="50"/>
        <v>#N/A</v>
      </c>
      <c r="AG120" s="45" t="e">
        <f t="shared" si="50"/>
        <v>#N/A</v>
      </c>
      <c r="AH120" s="225" t="e">
        <f t="shared" si="51"/>
        <v>#N/A</v>
      </c>
      <c r="AI120" s="188" t="e">
        <f t="shared" si="52"/>
        <v>#N/A</v>
      </c>
      <c r="AJ120" s="219" t="e">
        <f>LEFT(ASC(AI120),FIND(" ",ASC(AI120),1)-1)</f>
        <v>#N/A</v>
      </c>
      <c r="AK120" s="220" t="e">
        <f t="shared" si="53"/>
        <v>#N/A</v>
      </c>
      <c r="AL120" s="226" t="e">
        <f t="shared" si="54"/>
        <v>#N/A</v>
      </c>
      <c r="AM120" s="226" t="e">
        <f t="shared" si="55"/>
        <v>#N/A</v>
      </c>
      <c r="AN120" s="222"/>
      <c r="AO120" s="222"/>
      <c r="AP120" s="187"/>
      <c r="AQ120" s="187"/>
      <c r="AR120" s="187"/>
      <c r="AS120" s="187"/>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row>
    <row r="121" spans="2:85" s="182" customFormat="1" ht="11.15" hidden="1" customHeight="1">
      <c r="B121" s="45">
        <v>4</v>
      </c>
      <c r="C121" s="45" t="s">
        <v>71</v>
      </c>
      <c r="D121" s="181"/>
      <c r="E121" s="45" t="e">
        <f t="shared" si="47"/>
        <v>#N/A</v>
      </c>
      <c r="F121" s="45" t="e">
        <f t="shared" si="48"/>
        <v>#N/A</v>
      </c>
      <c r="G121" s="212" t="e">
        <f t="shared" si="56"/>
        <v>#N/A</v>
      </c>
      <c r="H121" s="212" t="e">
        <f t="shared" si="57"/>
        <v>#N/A</v>
      </c>
      <c r="I121" s="45" t="e">
        <f t="shared" si="58"/>
        <v>#N/A</v>
      </c>
      <c r="J121" s="212"/>
      <c r="K121" s="181"/>
      <c r="L121" s="181"/>
      <c r="M121" s="181"/>
      <c r="N121" s="212" t="e">
        <f t="shared" si="59"/>
        <v>#N/A</v>
      </c>
      <c r="O121" s="212" t="e">
        <f t="shared" si="60"/>
        <v>#N/A</v>
      </c>
      <c r="P121" s="181"/>
      <c r="Q121" s="181"/>
      <c r="R121" s="181"/>
      <c r="S121" s="181"/>
      <c r="T121" s="181"/>
      <c r="U121" s="181"/>
      <c r="V121" s="181"/>
      <c r="W121" s="181"/>
      <c r="X121" s="181"/>
      <c r="Y121" s="181"/>
      <c r="Z121" s="181"/>
      <c r="AA121" s="181"/>
      <c r="AB121" s="181"/>
      <c r="AC121" s="223">
        <v>4</v>
      </c>
      <c r="AD121" s="223" t="e">
        <f t="shared" si="49"/>
        <v>#N/A</v>
      </c>
      <c r="AE121" s="224" t="e">
        <f t="shared" si="62"/>
        <v>#N/A</v>
      </c>
      <c r="AF121" s="201" t="e">
        <f t="shared" si="50"/>
        <v>#N/A</v>
      </c>
      <c r="AG121" s="45" t="e">
        <f t="shared" si="50"/>
        <v>#N/A</v>
      </c>
      <c r="AH121" s="225" t="e">
        <f t="shared" si="51"/>
        <v>#N/A</v>
      </c>
      <c r="AI121" s="188" t="e">
        <f t="shared" si="52"/>
        <v>#N/A</v>
      </c>
      <c r="AJ121" s="219" t="e">
        <f t="shared" si="61"/>
        <v>#N/A</v>
      </c>
      <c r="AK121" s="220" t="e">
        <f t="shared" si="53"/>
        <v>#N/A</v>
      </c>
      <c r="AL121" s="226" t="e">
        <f t="shared" si="54"/>
        <v>#N/A</v>
      </c>
      <c r="AM121" s="226" t="e">
        <f t="shared" si="55"/>
        <v>#N/A</v>
      </c>
      <c r="AN121" s="222"/>
      <c r="AO121" s="222"/>
      <c r="AP121" s="187"/>
      <c r="AQ121" s="187"/>
      <c r="AR121" s="187"/>
      <c r="AS121" s="187"/>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row>
    <row r="122" spans="2:85" s="182" customFormat="1" ht="11.15" hidden="1" customHeight="1">
      <c r="B122" s="45">
        <v>5</v>
      </c>
      <c r="C122" s="45" t="s">
        <v>72</v>
      </c>
      <c r="D122" s="181"/>
      <c r="E122" s="45" t="e">
        <f t="shared" si="47"/>
        <v>#N/A</v>
      </c>
      <c r="F122" s="45" t="e">
        <f t="shared" si="48"/>
        <v>#N/A</v>
      </c>
      <c r="G122" s="212" t="e">
        <f t="shared" si="56"/>
        <v>#N/A</v>
      </c>
      <c r="H122" s="212" t="e">
        <f t="shared" si="57"/>
        <v>#N/A</v>
      </c>
      <c r="I122" s="45" t="e">
        <f t="shared" si="58"/>
        <v>#N/A</v>
      </c>
      <c r="J122" s="212"/>
      <c r="K122" s="181"/>
      <c r="L122" s="181"/>
      <c r="M122" s="181"/>
      <c r="N122" s="212" t="e">
        <f t="shared" si="59"/>
        <v>#N/A</v>
      </c>
      <c r="O122" s="212" t="e">
        <f t="shared" si="60"/>
        <v>#N/A</v>
      </c>
      <c r="P122" s="181"/>
      <c r="Q122" s="181"/>
      <c r="R122" s="181"/>
      <c r="S122" s="181"/>
      <c r="T122" s="181"/>
      <c r="U122" s="181"/>
      <c r="V122" s="181"/>
      <c r="W122" s="181"/>
      <c r="X122" s="181"/>
      <c r="Y122" s="181"/>
      <c r="Z122" s="181"/>
      <c r="AA122" s="181"/>
      <c r="AB122" s="181"/>
      <c r="AC122" s="223">
        <v>5</v>
      </c>
      <c r="AD122" s="223" t="e">
        <f t="shared" si="49"/>
        <v>#N/A</v>
      </c>
      <c r="AE122" s="224" t="e">
        <f t="shared" si="62"/>
        <v>#N/A</v>
      </c>
      <c r="AF122" s="201" t="e">
        <f t="shared" si="50"/>
        <v>#N/A</v>
      </c>
      <c r="AG122" s="45" t="e">
        <f t="shared" si="50"/>
        <v>#N/A</v>
      </c>
      <c r="AH122" s="225" t="e">
        <f t="shared" si="51"/>
        <v>#N/A</v>
      </c>
      <c r="AI122" s="188" t="e">
        <f t="shared" si="52"/>
        <v>#N/A</v>
      </c>
      <c r="AJ122" s="219" t="e">
        <f t="shared" si="61"/>
        <v>#N/A</v>
      </c>
      <c r="AK122" s="220" t="e">
        <f t="shared" si="53"/>
        <v>#N/A</v>
      </c>
      <c r="AL122" s="226" t="e">
        <f t="shared" si="54"/>
        <v>#N/A</v>
      </c>
      <c r="AM122" s="226" t="e">
        <f t="shared" si="55"/>
        <v>#N/A</v>
      </c>
      <c r="AN122" s="222"/>
      <c r="AO122" s="222"/>
      <c r="AP122" s="187"/>
      <c r="AQ122" s="187"/>
      <c r="AR122" s="187"/>
      <c r="AS122" s="187"/>
      <c r="AT122" s="181"/>
      <c r="AU122" s="181"/>
      <c r="AV122" s="181"/>
      <c r="AW122" s="181"/>
      <c r="AX122" s="181"/>
      <c r="AY122" s="18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row>
    <row r="123" spans="2:85" s="182" customFormat="1" ht="11.15" hidden="1" customHeight="1">
      <c r="B123" s="45">
        <v>6</v>
      </c>
      <c r="C123" s="45" t="s">
        <v>73</v>
      </c>
      <c r="D123" s="181"/>
      <c r="E123" s="45" t="e">
        <f t="shared" si="47"/>
        <v>#N/A</v>
      </c>
      <c r="F123" s="45" t="e">
        <f t="shared" si="48"/>
        <v>#N/A</v>
      </c>
      <c r="G123" s="212" t="e">
        <f t="shared" si="56"/>
        <v>#N/A</v>
      </c>
      <c r="H123" s="212" t="e">
        <f t="shared" si="57"/>
        <v>#N/A</v>
      </c>
      <c r="I123" s="45" t="e">
        <f t="shared" si="58"/>
        <v>#N/A</v>
      </c>
      <c r="J123" s="45"/>
      <c r="K123" s="181"/>
      <c r="L123" s="181"/>
      <c r="M123" s="181"/>
      <c r="N123" s="212" t="e">
        <f t="shared" si="59"/>
        <v>#N/A</v>
      </c>
      <c r="O123" s="212" t="e">
        <f t="shared" si="60"/>
        <v>#N/A</v>
      </c>
      <c r="P123" s="181"/>
      <c r="Q123" s="181"/>
      <c r="R123" s="181"/>
      <c r="S123" s="181"/>
      <c r="T123" s="181"/>
      <c r="U123" s="181"/>
      <c r="V123" s="181"/>
      <c r="W123" s="181"/>
      <c r="X123" s="181"/>
      <c r="Y123" s="181"/>
      <c r="Z123" s="181"/>
      <c r="AA123" s="181"/>
      <c r="AB123" s="181"/>
      <c r="AC123" s="223">
        <v>6</v>
      </c>
      <c r="AD123" s="223" t="e">
        <f t="shared" si="49"/>
        <v>#N/A</v>
      </c>
      <c r="AE123" s="224" t="e">
        <f t="shared" si="62"/>
        <v>#N/A</v>
      </c>
      <c r="AF123" s="201" t="e">
        <f t="shared" si="50"/>
        <v>#N/A</v>
      </c>
      <c r="AG123" s="45" t="e">
        <f t="shared" si="50"/>
        <v>#N/A</v>
      </c>
      <c r="AH123" s="225" t="e">
        <f t="shared" si="51"/>
        <v>#N/A</v>
      </c>
      <c r="AI123" s="188" t="e">
        <f t="shared" si="52"/>
        <v>#N/A</v>
      </c>
      <c r="AJ123" s="219" t="e">
        <f t="shared" si="61"/>
        <v>#N/A</v>
      </c>
      <c r="AK123" s="220" t="e">
        <f t="shared" si="53"/>
        <v>#N/A</v>
      </c>
      <c r="AL123" s="226" t="e">
        <f t="shared" si="54"/>
        <v>#N/A</v>
      </c>
      <c r="AM123" s="226" t="e">
        <f t="shared" si="55"/>
        <v>#N/A</v>
      </c>
      <c r="AN123" s="222"/>
      <c r="AO123" s="222"/>
      <c r="AP123" s="187"/>
      <c r="AQ123" s="187"/>
      <c r="AR123" s="187"/>
      <c r="AS123" s="187"/>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row>
    <row r="124" spans="2:85" s="182" customFormat="1" ht="11.15" hidden="1" customHeight="1">
      <c r="B124" s="45">
        <v>7</v>
      </c>
      <c r="C124" s="45" t="s">
        <v>74</v>
      </c>
      <c r="D124" s="181"/>
      <c r="E124" s="45" t="e">
        <f t="shared" si="47"/>
        <v>#N/A</v>
      </c>
      <c r="F124" s="45" t="e">
        <f t="shared" si="48"/>
        <v>#N/A</v>
      </c>
      <c r="G124" s="212" t="e">
        <f t="shared" si="56"/>
        <v>#N/A</v>
      </c>
      <c r="H124" s="212" t="e">
        <f t="shared" si="57"/>
        <v>#N/A</v>
      </c>
      <c r="I124" s="45" t="e">
        <f t="shared" si="58"/>
        <v>#N/A</v>
      </c>
      <c r="J124" s="45"/>
      <c r="K124" s="181"/>
      <c r="L124" s="181"/>
      <c r="M124" s="181"/>
      <c r="N124" s="212" t="e">
        <f t="shared" si="59"/>
        <v>#N/A</v>
      </c>
      <c r="O124" s="212" t="e">
        <f t="shared" si="60"/>
        <v>#N/A</v>
      </c>
      <c r="P124" s="181"/>
      <c r="Q124" s="181"/>
      <c r="R124" s="181"/>
      <c r="S124" s="181"/>
      <c r="T124" s="181"/>
      <c r="U124" s="181"/>
      <c r="V124" s="181"/>
      <c r="W124" s="181"/>
      <c r="X124" s="181"/>
      <c r="Y124" s="181"/>
      <c r="Z124" s="181"/>
      <c r="AA124" s="181"/>
      <c r="AB124" s="181"/>
      <c r="AC124" s="223">
        <v>7</v>
      </c>
      <c r="AD124" s="223" t="e">
        <f t="shared" si="49"/>
        <v>#N/A</v>
      </c>
      <c r="AE124" s="224" t="e">
        <f t="shared" si="62"/>
        <v>#N/A</v>
      </c>
      <c r="AF124" s="201" t="e">
        <f t="shared" ref="AF124:AG127" si="63">G124</f>
        <v>#N/A</v>
      </c>
      <c r="AG124" s="45" t="e">
        <f t="shared" si="63"/>
        <v>#N/A</v>
      </c>
      <c r="AH124" s="225" t="e">
        <f t="shared" si="51"/>
        <v>#N/A</v>
      </c>
      <c r="AI124" s="188" t="e">
        <f>I124</f>
        <v>#N/A</v>
      </c>
      <c r="AJ124" s="219" t="e">
        <f>LEFT(ASC(AI124),FIND(" ",ASC(AI124),1)-1)</f>
        <v>#N/A</v>
      </c>
      <c r="AK124" s="220" t="e">
        <f t="shared" si="53"/>
        <v>#N/A</v>
      </c>
      <c r="AL124" s="226" t="e">
        <f t="shared" si="54"/>
        <v>#N/A</v>
      </c>
      <c r="AM124" s="226" t="e">
        <f t="shared" si="55"/>
        <v>#N/A</v>
      </c>
      <c r="AN124" s="222"/>
      <c r="AO124" s="222"/>
      <c r="AP124" s="187"/>
      <c r="AQ124" s="187"/>
      <c r="AR124" s="187"/>
      <c r="AS124" s="187"/>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row>
    <row r="125" spans="2:85" s="182" customFormat="1" ht="11.15" hidden="1" customHeight="1">
      <c r="B125" s="45">
        <v>8</v>
      </c>
      <c r="C125" s="45" t="s">
        <v>190</v>
      </c>
      <c r="D125" s="181"/>
      <c r="E125" s="45" t="e">
        <f t="shared" si="47"/>
        <v>#N/A</v>
      </c>
      <c r="F125" s="45" t="e">
        <f t="shared" si="48"/>
        <v>#N/A</v>
      </c>
      <c r="G125" s="212" t="e">
        <f>LEFT(ASC(F125),FIND(" ",ASC(F125),1)-1)</f>
        <v>#N/A</v>
      </c>
      <c r="H125" s="212" t="e">
        <f>MID(F125,FIND(" ",ASC(F125))+1,LEN(F125)-FIND(" ",ASC(F125)))</f>
        <v>#N/A</v>
      </c>
      <c r="I125" s="45" t="e">
        <f>VLOOKUP(E125,$B$74:$I$93,6)</f>
        <v>#N/A</v>
      </c>
      <c r="J125" s="45"/>
      <c r="K125" s="181"/>
      <c r="L125" s="181"/>
      <c r="M125" s="181"/>
      <c r="N125" s="212" t="e">
        <f>LEFT(ASC(I125),FIND(" ",ASC(I125),1)-1)</f>
        <v>#N/A</v>
      </c>
      <c r="O125" s="212" t="e">
        <f>MID(I125,FIND(" ",ASC(I125))+1,LEN(I125)-FIND(" ",ASC(I125)))</f>
        <v>#N/A</v>
      </c>
      <c r="P125" s="181"/>
      <c r="Q125" s="181"/>
      <c r="R125" s="181"/>
      <c r="S125" s="181"/>
      <c r="T125" s="181"/>
      <c r="U125" s="181"/>
      <c r="V125" s="181"/>
      <c r="W125" s="181"/>
      <c r="X125" s="181"/>
      <c r="Y125" s="181"/>
      <c r="Z125" s="181"/>
      <c r="AA125" s="181"/>
      <c r="AB125" s="181"/>
      <c r="AC125" s="223">
        <v>8</v>
      </c>
      <c r="AD125" s="223" t="e">
        <f t="shared" si="49"/>
        <v>#N/A</v>
      </c>
      <c r="AE125" s="224" t="e">
        <f t="shared" si="62"/>
        <v>#N/A</v>
      </c>
      <c r="AF125" s="201" t="e">
        <f t="shared" si="63"/>
        <v>#N/A</v>
      </c>
      <c r="AG125" s="45" t="e">
        <f t="shared" si="63"/>
        <v>#N/A</v>
      </c>
      <c r="AH125" s="225" t="e">
        <f t="shared" si="51"/>
        <v>#N/A</v>
      </c>
      <c r="AI125" s="188" t="e">
        <f>I125</f>
        <v>#N/A</v>
      </c>
      <c r="AJ125" s="219" t="e">
        <f t="shared" si="61"/>
        <v>#N/A</v>
      </c>
      <c r="AK125" s="220" t="e">
        <f t="shared" si="53"/>
        <v>#N/A</v>
      </c>
      <c r="AL125" s="226" t="e">
        <f t="shared" si="54"/>
        <v>#N/A</v>
      </c>
      <c r="AM125" s="226" t="e">
        <f t="shared" si="55"/>
        <v>#N/A</v>
      </c>
      <c r="AN125" s="222"/>
      <c r="AO125" s="222"/>
      <c r="AP125" s="187"/>
      <c r="AQ125" s="187"/>
      <c r="AR125" s="187"/>
      <c r="AS125" s="187"/>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row>
    <row r="126" spans="2:85" s="182" customFormat="1" ht="11.15" hidden="1" customHeight="1">
      <c r="B126" s="45">
        <v>9</v>
      </c>
      <c r="C126" s="45" t="s">
        <v>191</v>
      </c>
      <c r="D126" s="181"/>
      <c r="E126" s="45" t="e">
        <f t="shared" si="47"/>
        <v>#N/A</v>
      </c>
      <c r="F126" s="45" t="e">
        <f t="shared" si="48"/>
        <v>#N/A</v>
      </c>
      <c r="G126" s="212" t="e">
        <f>LEFT(ASC(F126),FIND(" ",ASC(F126),1)-1)</f>
        <v>#N/A</v>
      </c>
      <c r="H126" s="212" t="e">
        <f>MID(F126,FIND(" ",ASC(F126))+1,LEN(F126)-FIND(" ",ASC(F126)))</f>
        <v>#N/A</v>
      </c>
      <c r="I126" s="45" t="e">
        <f>VLOOKUP(E126,$B$74:$I$93,6)</f>
        <v>#N/A</v>
      </c>
      <c r="J126" s="45"/>
      <c r="K126" s="181"/>
      <c r="L126" s="181"/>
      <c r="M126" s="181"/>
      <c r="N126" s="212" t="e">
        <f>LEFT(ASC(I126),FIND(" ",ASC(I126),1)-1)</f>
        <v>#N/A</v>
      </c>
      <c r="O126" s="212" t="e">
        <f>MID(I126,FIND(" ",ASC(I126))+1,LEN(I126)-FIND(" ",ASC(I126)))</f>
        <v>#N/A</v>
      </c>
      <c r="P126" s="181"/>
      <c r="Q126" s="181"/>
      <c r="R126" s="181"/>
      <c r="S126" s="181"/>
      <c r="T126" s="181"/>
      <c r="U126" s="181"/>
      <c r="V126" s="181"/>
      <c r="W126" s="181"/>
      <c r="X126" s="181"/>
      <c r="Y126" s="181"/>
      <c r="Z126" s="181"/>
      <c r="AA126" s="181"/>
      <c r="AB126" s="181"/>
      <c r="AC126" s="223">
        <v>9</v>
      </c>
      <c r="AD126" s="223" t="e">
        <f t="shared" si="49"/>
        <v>#N/A</v>
      </c>
      <c r="AE126" s="224" t="e">
        <f t="shared" si="62"/>
        <v>#N/A</v>
      </c>
      <c r="AF126" s="201" t="e">
        <f t="shared" si="63"/>
        <v>#N/A</v>
      </c>
      <c r="AG126" s="45" t="e">
        <f t="shared" si="63"/>
        <v>#N/A</v>
      </c>
      <c r="AH126" s="225" t="e">
        <f t="shared" si="51"/>
        <v>#N/A</v>
      </c>
      <c r="AI126" s="188" t="e">
        <f>I126</f>
        <v>#N/A</v>
      </c>
      <c r="AJ126" s="219" t="e">
        <f t="shared" si="61"/>
        <v>#N/A</v>
      </c>
      <c r="AK126" s="220" t="e">
        <f t="shared" si="53"/>
        <v>#N/A</v>
      </c>
      <c r="AL126" s="226" t="e">
        <f t="shared" si="54"/>
        <v>#N/A</v>
      </c>
      <c r="AM126" s="226" t="e">
        <f t="shared" si="55"/>
        <v>#N/A</v>
      </c>
      <c r="AN126" s="222"/>
      <c r="AO126" s="222"/>
      <c r="AP126" s="187"/>
      <c r="AQ126" s="187"/>
      <c r="AR126" s="187"/>
      <c r="AS126" s="187"/>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1"/>
      <c r="CE126" s="181"/>
    </row>
    <row r="127" spans="2:85" s="182" customFormat="1" ht="11.15" hidden="1" customHeight="1" thickBot="1">
      <c r="B127" s="45">
        <v>10</v>
      </c>
      <c r="C127" s="45" t="s">
        <v>192</v>
      </c>
      <c r="D127" s="181"/>
      <c r="E127" s="45" t="e">
        <f t="shared" si="47"/>
        <v>#N/A</v>
      </c>
      <c r="F127" s="45" t="e">
        <f t="shared" si="48"/>
        <v>#N/A</v>
      </c>
      <c r="G127" s="212" t="e">
        <f>LEFT(ASC(F127),FIND(" ",ASC(F127),1)-1)</f>
        <v>#N/A</v>
      </c>
      <c r="H127" s="212" t="e">
        <f>MID(F127,FIND(" ",ASC(F127))+1,LEN(F127)-FIND(" ",ASC(F127)))</f>
        <v>#N/A</v>
      </c>
      <c r="I127" s="45" t="e">
        <f>VLOOKUP(E127,$B$74:$I$93,6)</f>
        <v>#N/A</v>
      </c>
      <c r="J127" s="45"/>
      <c r="K127" s="181"/>
      <c r="L127" s="181"/>
      <c r="M127" s="181"/>
      <c r="N127" s="212" t="e">
        <f>LEFT(ASC(I127),FIND(" ",ASC(I127),1)-1)</f>
        <v>#N/A</v>
      </c>
      <c r="O127" s="212" t="e">
        <f>MID(I127,FIND(" ",ASC(I127))+1,LEN(I127)-FIND(" ",ASC(I127)))</f>
        <v>#N/A</v>
      </c>
      <c r="P127" s="181"/>
      <c r="Q127" s="181"/>
      <c r="R127" s="181"/>
      <c r="S127" s="181"/>
      <c r="T127" s="181"/>
      <c r="U127" s="181"/>
      <c r="V127" s="181"/>
      <c r="W127" s="181"/>
      <c r="X127" s="181"/>
      <c r="Y127" s="181"/>
      <c r="Z127" s="181"/>
      <c r="AA127" s="181"/>
      <c r="AB127" s="181"/>
      <c r="AC127" s="223">
        <v>10</v>
      </c>
      <c r="AD127" s="223" t="e">
        <f t="shared" si="49"/>
        <v>#N/A</v>
      </c>
      <c r="AE127" s="224" t="e">
        <f t="shared" si="62"/>
        <v>#N/A</v>
      </c>
      <c r="AF127" s="201" t="e">
        <f t="shared" si="63"/>
        <v>#N/A</v>
      </c>
      <c r="AG127" s="45" t="e">
        <f t="shared" si="63"/>
        <v>#N/A</v>
      </c>
      <c r="AH127" s="225" t="e">
        <f t="shared" si="51"/>
        <v>#N/A</v>
      </c>
      <c r="AI127" s="188" t="e">
        <f>I127</f>
        <v>#N/A</v>
      </c>
      <c r="AJ127" s="219" t="e">
        <f t="shared" si="61"/>
        <v>#N/A</v>
      </c>
      <c r="AK127" s="220" t="e">
        <f t="shared" si="53"/>
        <v>#N/A</v>
      </c>
      <c r="AL127" s="226" t="e">
        <f t="shared" si="54"/>
        <v>#N/A</v>
      </c>
      <c r="AM127" s="226" t="e">
        <f t="shared" si="55"/>
        <v>#N/A</v>
      </c>
      <c r="AN127" s="222"/>
      <c r="AO127" s="222"/>
      <c r="AP127" s="187"/>
      <c r="AQ127" s="187"/>
      <c r="AR127" s="187"/>
      <c r="AS127" s="187"/>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1"/>
      <c r="CD127" s="181"/>
      <c r="CE127" s="181"/>
    </row>
    <row r="128" spans="2:85" s="182" customFormat="1" ht="11.15" hidden="1" customHeight="1" thickBot="1">
      <c r="B128" s="45" t="s">
        <v>146</v>
      </c>
      <c r="C128" s="181"/>
      <c r="D128" s="181"/>
      <c r="E128" s="45" t="s">
        <v>59</v>
      </c>
      <c r="F128" s="45" t="s">
        <v>57</v>
      </c>
      <c r="G128" s="45" t="s">
        <v>33</v>
      </c>
      <c r="H128" s="227" t="s">
        <v>159</v>
      </c>
      <c r="I128" s="227" t="s">
        <v>160</v>
      </c>
      <c r="J128" s="181"/>
      <c r="K128" s="181"/>
      <c r="L128" s="181"/>
      <c r="M128" s="181"/>
      <c r="N128" s="181"/>
      <c r="O128" s="181"/>
      <c r="P128" s="181"/>
      <c r="Q128" s="181"/>
      <c r="R128" s="181"/>
      <c r="S128" s="181"/>
      <c r="T128" s="181"/>
      <c r="U128" s="181"/>
      <c r="V128" s="181"/>
      <c r="W128" s="181"/>
      <c r="X128" s="181"/>
      <c r="Y128" s="181"/>
      <c r="Z128" s="181"/>
      <c r="AA128" s="181"/>
      <c r="AB128" s="181"/>
      <c r="AC128" s="203"/>
      <c r="AD128" s="203" t="s">
        <v>59</v>
      </c>
      <c r="AE128" s="228" t="s">
        <v>57</v>
      </c>
      <c r="AF128" s="205" t="s">
        <v>93</v>
      </c>
      <c r="AG128" s="206" t="s">
        <v>94</v>
      </c>
      <c r="AH128" s="209" t="s">
        <v>105</v>
      </c>
      <c r="AI128" s="208" t="s">
        <v>102</v>
      </c>
      <c r="AJ128" s="206" t="s">
        <v>106</v>
      </c>
      <c r="AK128" s="229" t="s">
        <v>104</v>
      </c>
      <c r="AL128" s="230" t="s">
        <v>141</v>
      </c>
      <c r="AM128" s="230" t="s">
        <v>142</v>
      </c>
      <c r="AN128" s="230" t="s">
        <v>58</v>
      </c>
      <c r="AO128" s="187"/>
      <c r="AP128" s="187"/>
      <c r="AQ128" s="187"/>
      <c r="AR128" s="187"/>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row>
    <row r="129" spans="2:84" s="182" customFormat="1" ht="11.15" hidden="1" customHeight="1">
      <c r="B129" s="45">
        <v>1</v>
      </c>
      <c r="C129" s="181" t="s">
        <v>194</v>
      </c>
      <c r="D129" s="181"/>
      <c r="E129" s="45" t="e">
        <f t="shared" ref="E129:G138" si="64">F96</f>
        <v>#N/A</v>
      </c>
      <c r="F129" s="45" t="e">
        <f t="shared" si="64"/>
        <v>#N/A</v>
      </c>
      <c r="G129" s="45" t="e">
        <f t="shared" si="64"/>
        <v>#N/A</v>
      </c>
      <c r="H129" s="231" t="e">
        <f t="shared" ref="H129:H138" si="65">IF(F129="","",LEFT(ASC(F129),FIND(" ",ASC(F129),1)-1))</f>
        <v>#N/A</v>
      </c>
      <c r="I129" s="231" t="e">
        <f t="shared" ref="I129:I138" si="66">IF(F129="","",MID(F129,FIND(" ",ASC(F129))+1,LEN(F129)-FIND(" ",ASC(F129))))</f>
        <v>#N/A</v>
      </c>
      <c r="J129" s="181"/>
      <c r="K129" s="181"/>
      <c r="L129" s="181"/>
      <c r="M129" s="181"/>
      <c r="N129" s="181"/>
      <c r="O129" s="181"/>
      <c r="P129" s="181"/>
      <c r="Q129" s="181"/>
      <c r="R129" s="181"/>
      <c r="S129" s="181"/>
      <c r="T129" s="181"/>
      <c r="U129" s="181"/>
      <c r="V129" s="181"/>
      <c r="W129" s="181"/>
      <c r="X129" s="181"/>
      <c r="Y129" s="181"/>
      <c r="Z129" s="181"/>
      <c r="AA129" s="181"/>
      <c r="AB129" s="181"/>
      <c r="AC129" s="214">
        <v>1</v>
      </c>
      <c r="AD129" s="214" t="e">
        <f t="shared" ref="AD129:AE135" si="67">E129</f>
        <v>#N/A</v>
      </c>
      <c r="AE129" s="215" t="e">
        <f t="shared" si="67"/>
        <v>#N/A</v>
      </c>
      <c r="AF129" s="216" t="e">
        <f t="shared" ref="AF129:AG135" si="68">H129</f>
        <v>#N/A</v>
      </c>
      <c r="AG129" s="200" t="e">
        <f t="shared" si="68"/>
        <v>#N/A</v>
      </c>
      <c r="AH129" s="232" t="e">
        <f t="shared" ref="AH129:AH135" si="69">G129</f>
        <v>#N/A</v>
      </c>
      <c r="AI129" s="233" t="e">
        <f>VLOOKUP(AD129,$B$74:$H$93,6)</f>
        <v>#N/A</v>
      </c>
      <c r="AJ129" s="219" t="e">
        <f>IF(AI129="","",LEFT(ASC(AI129),FIND(" ",ASC(AI129),1)-1))</f>
        <v>#N/A</v>
      </c>
      <c r="AK129" s="220" t="e">
        <f>IF(AI129="","",MID(AI129,FIND(" ",ASC(AI129))+1,LEN(AI129)-FIND(" ",ASC(AI129))))</f>
        <v>#N/A</v>
      </c>
      <c r="AL129" s="220" t="e">
        <f>AF129&amp;" "&amp;AG129</f>
        <v>#N/A</v>
      </c>
      <c r="AM129" s="220" t="e">
        <f t="shared" ref="AM129:AM138" si="70">AJ129&amp;" "&amp;AK129</f>
        <v>#N/A</v>
      </c>
      <c r="AN129" s="220" t="e">
        <f>VLOOKUP(AD129,$B$74:$H$93,7)</f>
        <v>#N/A</v>
      </c>
      <c r="AO129" s="187"/>
      <c r="AP129" s="187"/>
      <c r="AQ129" s="187"/>
      <c r="AR129" s="187"/>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1"/>
    </row>
    <row r="130" spans="2:84" s="182" customFormat="1" ht="11.15" hidden="1" customHeight="1">
      <c r="B130" s="45">
        <v>2</v>
      </c>
      <c r="C130" s="181" t="s">
        <v>195</v>
      </c>
      <c r="D130" s="181"/>
      <c r="E130" s="45" t="e">
        <f t="shared" si="64"/>
        <v>#N/A</v>
      </c>
      <c r="F130" s="45" t="e">
        <f t="shared" si="64"/>
        <v>#N/A</v>
      </c>
      <c r="G130" s="45" t="e">
        <f t="shared" si="64"/>
        <v>#N/A</v>
      </c>
      <c r="H130" s="231" t="e">
        <f t="shared" si="65"/>
        <v>#N/A</v>
      </c>
      <c r="I130" s="231" t="e">
        <f t="shared" si="66"/>
        <v>#N/A</v>
      </c>
      <c r="J130" s="181"/>
      <c r="K130" s="181"/>
      <c r="L130" s="181"/>
      <c r="M130" s="181"/>
      <c r="N130" s="181"/>
      <c r="O130" s="181"/>
      <c r="P130" s="181"/>
      <c r="Q130" s="181"/>
      <c r="R130" s="181"/>
      <c r="S130" s="181"/>
      <c r="T130" s="181"/>
      <c r="U130" s="181"/>
      <c r="V130" s="181"/>
      <c r="W130" s="181"/>
      <c r="X130" s="181"/>
      <c r="Y130" s="181"/>
      <c r="Z130" s="181"/>
      <c r="AA130" s="181"/>
      <c r="AB130" s="181"/>
      <c r="AC130" s="223">
        <v>2</v>
      </c>
      <c r="AD130" s="223" t="e">
        <f t="shared" si="67"/>
        <v>#N/A</v>
      </c>
      <c r="AE130" s="224" t="e">
        <f t="shared" si="67"/>
        <v>#N/A</v>
      </c>
      <c r="AF130" s="201" t="e">
        <f t="shared" si="68"/>
        <v>#N/A</v>
      </c>
      <c r="AG130" s="45" t="e">
        <f t="shared" si="68"/>
        <v>#N/A</v>
      </c>
      <c r="AH130" s="190" t="e">
        <f t="shared" si="69"/>
        <v>#N/A</v>
      </c>
      <c r="AI130" s="233" t="e">
        <f t="shared" ref="AI130:AI135" si="71">VLOOKUP(AD130,$B$74:$H$93,6)</f>
        <v>#N/A</v>
      </c>
      <c r="AJ130" s="219" t="e">
        <f t="shared" ref="AJ130:AJ135" si="72">IF(AI130="","",LEFT(ASC(AI130),FIND(" ",ASC(AI130),1)-1))</f>
        <v>#N/A</v>
      </c>
      <c r="AK130" s="220" t="e">
        <f t="shared" ref="AK130:AK135" si="73">IF(AI130="","",MID(AI130,FIND(" ",ASC(AI130))+1,LEN(AI130)-FIND(" ",ASC(AI130))))</f>
        <v>#N/A</v>
      </c>
      <c r="AL130" s="234" t="e">
        <f t="shared" ref="AL130:AL146" si="74">AF130&amp;" "&amp;AG130</f>
        <v>#N/A</v>
      </c>
      <c r="AM130" s="234" t="e">
        <f t="shared" si="70"/>
        <v>#N/A</v>
      </c>
      <c r="AN130" s="234" t="e">
        <f t="shared" ref="AN130:AN135" si="75">VLOOKUP(AD130,$B$74:$H$93,7)</f>
        <v>#N/A</v>
      </c>
      <c r="AO130" s="187"/>
      <c r="AP130" s="187"/>
      <c r="AQ130" s="187"/>
      <c r="AR130" s="187"/>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1"/>
      <c r="CD130" s="181"/>
    </row>
    <row r="131" spans="2:84" s="182" customFormat="1" ht="11.15" hidden="1" customHeight="1">
      <c r="B131" s="45">
        <v>3</v>
      </c>
      <c r="C131" s="181" t="s">
        <v>196</v>
      </c>
      <c r="D131" s="181"/>
      <c r="E131" s="45" t="e">
        <f t="shared" si="64"/>
        <v>#N/A</v>
      </c>
      <c r="F131" s="45" t="e">
        <f t="shared" si="64"/>
        <v>#N/A</v>
      </c>
      <c r="G131" s="45" t="e">
        <f t="shared" si="64"/>
        <v>#N/A</v>
      </c>
      <c r="H131" s="231" t="e">
        <f t="shared" si="65"/>
        <v>#N/A</v>
      </c>
      <c r="I131" s="231" t="e">
        <f t="shared" si="66"/>
        <v>#N/A</v>
      </c>
      <c r="J131" s="181"/>
      <c r="K131" s="181"/>
      <c r="L131" s="181"/>
      <c r="M131" s="181"/>
      <c r="N131" s="181"/>
      <c r="O131" s="181"/>
      <c r="P131" s="181"/>
      <c r="Q131" s="181"/>
      <c r="R131" s="181"/>
      <c r="S131" s="181"/>
      <c r="T131" s="181"/>
      <c r="U131" s="181"/>
      <c r="V131" s="181"/>
      <c r="W131" s="181"/>
      <c r="X131" s="181"/>
      <c r="Y131" s="181"/>
      <c r="Z131" s="181"/>
      <c r="AA131" s="181"/>
      <c r="AB131" s="181"/>
      <c r="AC131" s="223">
        <v>3</v>
      </c>
      <c r="AD131" s="223" t="e">
        <f t="shared" si="67"/>
        <v>#N/A</v>
      </c>
      <c r="AE131" s="224" t="e">
        <f t="shared" si="67"/>
        <v>#N/A</v>
      </c>
      <c r="AF131" s="201" t="e">
        <f t="shared" si="68"/>
        <v>#N/A</v>
      </c>
      <c r="AG131" s="45" t="e">
        <f t="shared" si="68"/>
        <v>#N/A</v>
      </c>
      <c r="AH131" s="190" t="e">
        <f t="shared" si="69"/>
        <v>#N/A</v>
      </c>
      <c r="AI131" s="233" t="e">
        <f t="shared" si="71"/>
        <v>#N/A</v>
      </c>
      <c r="AJ131" s="219" t="e">
        <f t="shared" si="72"/>
        <v>#N/A</v>
      </c>
      <c r="AK131" s="220" t="e">
        <f t="shared" si="73"/>
        <v>#N/A</v>
      </c>
      <c r="AL131" s="234" t="e">
        <f t="shared" si="74"/>
        <v>#N/A</v>
      </c>
      <c r="AM131" s="234" t="e">
        <f t="shared" si="70"/>
        <v>#N/A</v>
      </c>
      <c r="AN131" s="234" t="e">
        <f t="shared" si="75"/>
        <v>#N/A</v>
      </c>
      <c r="AO131" s="187"/>
      <c r="AP131" s="187"/>
      <c r="AQ131" s="187"/>
      <c r="AR131" s="187"/>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81"/>
    </row>
    <row r="132" spans="2:84" s="182" customFormat="1" ht="11.15" hidden="1" customHeight="1">
      <c r="B132" s="45">
        <v>4</v>
      </c>
      <c r="C132" s="181" t="s">
        <v>197</v>
      </c>
      <c r="D132" s="181"/>
      <c r="E132" s="45" t="e">
        <f t="shared" si="64"/>
        <v>#N/A</v>
      </c>
      <c r="F132" s="45" t="e">
        <f t="shared" si="64"/>
        <v>#N/A</v>
      </c>
      <c r="G132" s="45" t="e">
        <f t="shared" si="64"/>
        <v>#N/A</v>
      </c>
      <c r="H132" s="231" t="e">
        <f t="shared" si="65"/>
        <v>#N/A</v>
      </c>
      <c r="I132" s="231" t="e">
        <f t="shared" si="66"/>
        <v>#N/A</v>
      </c>
      <c r="J132" s="181"/>
      <c r="K132" s="181"/>
      <c r="L132" s="181"/>
      <c r="M132" s="181"/>
      <c r="N132" s="181"/>
      <c r="O132" s="181"/>
      <c r="P132" s="181"/>
      <c r="Q132" s="181"/>
      <c r="R132" s="181"/>
      <c r="S132" s="181"/>
      <c r="T132" s="181"/>
      <c r="U132" s="181"/>
      <c r="V132" s="181"/>
      <c r="W132" s="181"/>
      <c r="X132" s="181"/>
      <c r="Y132" s="181"/>
      <c r="Z132" s="181"/>
      <c r="AA132" s="181"/>
      <c r="AB132" s="181"/>
      <c r="AC132" s="223">
        <v>4</v>
      </c>
      <c r="AD132" s="223" t="e">
        <f t="shared" si="67"/>
        <v>#N/A</v>
      </c>
      <c r="AE132" s="224" t="e">
        <f t="shared" si="67"/>
        <v>#N/A</v>
      </c>
      <c r="AF132" s="201" t="e">
        <f t="shared" si="68"/>
        <v>#N/A</v>
      </c>
      <c r="AG132" s="45" t="e">
        <f t="shared" si="68"/>
        <v>#N/A</v>
      </c>
      <c r="AH132" s="190" t="e">
        <f t="shared" si="69"/>
        <v>#N/A</v>
      </c>
      <c r="AI132" s="233" t="e">
        <f t="shared" si="71"/>
        <v>#N/A</v>
      </c>
      <c r="AJ132" s="219" t="e">
        <f t="shared" si="72"/>
        <v>#N/A</v>
      </c>
      <c r="AK132" s="220" t="e">
        <f t="shared" si="73"/>
        <v>#N/A</v>
      </c>
      <c r="AL132" s="234" t="e">
        <f t="shared" si="74"/>
        <v>#N/A</v>
      </c>
      <c r="AM132" s="234" t="e">
        <f t="shared" si="70"/>
        <v>#N/A</v>
      </c>
      <c r="AN132" s="234" t="e">
        <f t="shared" si="75"/>
        <v>#N/A</v>
      </c>
      <c r="AO132" s="187"/>
      <c r="AP132" s="187"/>
      <c r="AQ132" s="187"/>
      <c r="AR132" s="187"/>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row>
    <row r="133" spans="2:84" s="182" customFormat="1" ht="11.15" hidden="1" customHeight="1">
      <c r="B133" s="45">
        <v>5</v>
      </c>
      <c r="C133" s="181" t="s">
        <v>198</v>
      </c>
      <c r="D133" s="181"/>
      <c r="E133" s="45" t="e">
        <f t="shared" si="64"/>
        <v>#N/A</v>
      </c>
      <c r="F133" s="45" t="e">
        <f t="shared" si="64"/>
        <v>#N/A</v>
      </c>
      <c r="G133" s="45" t="e">
        <f t="shared" si="64"/>
        <v>#N/A</v>
      </c>
      <c r="H133" s="231" t="e">
        <f t="shared" si="65"/>
        <v>#N/A</v>
      </c>
      <c r="I133" s="231" t="e">
        <f t="shared" si="66"/>
        <v>#N/A</v>
      </c>
      <c r="J133" s="181"/>
      <c r="K133" s="181"/>
      <c r="L133" s="181"/>
      <c r="M133" s="181"/>
      <c r="N133" s="181"/>
      <c r="O133" s="181"/>
      <c r="P133" s="181"/>
      <c r="Q133" s="181"/>
      <c r="R133" s="181"/>
      <c r="S133" s="181"/>
      <c r="T133" s="181"/>
      <c r="U133" s="181"/>
      <c r="V133" s="181"/>
      <c r="W133" s="181"/>
      <c r="X133" s="181"/>
      <c r="Y133" s="181"/>
      <c r="Z133" s="181"/>
      <c r="AA133" s="181"/>
      <c r="AB133" s="181"/>
      <c r="AC133" s="223">
        <v>5</v>
      </c>
      <c r="AD133" s="223" t="e">
        <f t="shared" si="67"/>
        <v>#N/A</v>
      </c>
      <c r="AE133" s="224" t="e">
        <f t="shared" si="67"/>
        <v>#N/A</v>
      </c>
      <c r="AF133" s="201" t="e">
        <f t="shared" si="68"/>
        <v>#N/A</v>
      </c>
      <c r="AG133" s="45" t="e">
        <f t="shared" si="68"/>
        <v>#N/A</v>
      </c>
      <c r="AH133" s="190" t="e">
        <f t="shared" si="69"/>
        <v>#N/A</v>
      </c>
      <c r="AI133" s="233" t="e">
        <f t="shared" si="71"/>
        <v>#N/A</v>
      </c>
      <c r="AJ133" s="219" t="e">
        <f t="shared" si="72"/>
        <v>#N/A</v>
      </c>
      <c r="AK133" s="220" t="e">
        <f t="shared" si="73"/>
        <v>#N/A</v>
      </c>
      <c r="AL133" s="234" t="e">
        <f t="shared" si="74"/>
        <v>#N/A</v>
      </c>
      <c r="AM133" s="234" t="e">
        <f t="shared" si="70"/>
        <v>#N/A</v>
      </c>
      <c r="AN133" s="234" t="e">
        <f t="shared" si="75"/>
        <v>#N/A</v>
      </c>
      <c r="AO133" s="187"/>
      <c r="AP133" s="187"/>
      <c r="AQ133" s="187"/>
      <c r="AR133" s="187"/>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row>
    <row r="134" spans="2:84" s="182" customFormat="1" ht="11.15" hidden="1" customHeight="1">
      <c r="B134" s="45">
        <v>6</v>
      </c>
      <c r="C134" s="181" t="s">
        <v>199</v>
      </c>
      <c r="D134" s="181"/>
      <c r="E134" s="45" t="e">
        <f t="shared" si="64"/>
        <v>#N/A</v>
      </c>
      <c r="F134" s="45" t="e">
        <f t="shared" si="64"/>
        <v>#N/A</v>
      </c>
      <c r="G134" s="45" t="e">
        <f t="shared" si="64"/>
        <v>#N/A</v>
      </c>
      <c r="H134" s="231" t="e">
        <f t="shared" si="65"/>
        <v>#N/A</v>
      </c>
      <c r="I134" s="231" t="e">
        <f t="shared" si="66"/>
        <v>#N/A</v>
      </c>
      <c r="J134" s="181"/>
      <c r="K134" s="181"/>
      <c r="L134" s="181"/>
      <c r="M134" s="181"/>
      <c r="N134" s="181"/>
      <c r="O134" s="181"/>
      <c r="P134" s="181"/>
      <c r="Q134" s="181"/>
      <c r="R134" s="181"/>
      <c r="S134" s="181"/>
      <c r="T134" s="181"/>
      <c r="U134" s="181"/>
      <c r="V134" s="181"/>
      <c r="W134" s="181"/>
      <c r="X134" s="181"/>
      <c r="Y134" s="181"/>
      <c r="Z134" s="181"/>
      <c r="AA134" s="181"/>
      <c r="AB134" s="181"/>
      <c r="AC134" s="223">
        <v>6</v>
      </c>
      <c r="AD134" s="223" t="e">
        <f t="shared" si="67"/>
        <v>#N/A</v>
      </c>
      <c r="AE134" s="224" t="e">
        <f t="shared" si="67"/>
        <v>#N/A</v>
      </c>
      <c r="AF134" s="201" t="e">
        <f t="shared" si="68"/>
        <v>#N/A</v>
      </c>
      <c r="AG134" s="45" t="e">
        <f t="shared" si="68"/>
        <v>#N/A</v>
      </c>
      <c r="AH134" s="190" t="e">
        <f t="shared" si="69"/>
        <v>#N/A</v>
      </c>
      <c r="AI134" s="233" t="e">
        <f t="shared" si="71"/>
        <v>#N/A</v>
      </c>
      <c r="AJ134" s="219" t="e">
        <f t="shared" si="72"/>
        <v>#N/A</v>
      </c>
      <c r="AK134" s="220" t="e">
        <f t="shared" si="73"/>
        <v>#N/A</v>
      </c>
      <c r="AL134" s="234" t="e">
        <f t="shared" si="74"/>
        <v>#N/A</v>
      </c>
      <c r="AM134" s="234" t="e">
        <f t="shared" si="70"/>
        <v>#N/A</v>
      </c>
      <c r="AN134" s="234" t="e">
        <f t="shared" si="75"/>
        <v>#N/A</v>
      </c>
      <c r="AO134" s="187"/>
      <c r="AP134" s="187"/>
      <c r="AQ134" s="187"/>
      <c r="AR134" s="187"/>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row>
    <row r="135" spans="2:84" s="182" customFormat="1" ht="11.15" hidden="1" customHeight="1">
      <c r="B135" s="45">
        <v>7</v>
      </c>
      <c r="C135" s="181" t="s">
        <v>200</v>
      </c>
      <c r="D135" s="181"/>
      <c r="E135" s="45" t="e">
        <f t="shared" si="64"/>
        <v>#N/A</v>
      </c>
      <c r="F135" s="45" t="e">
        <f t="shared" si="64"/>
        <v>#N/A</v>
      </c>
      <c r="G135" s="45" t="e">
        <f t="shared" si="64"/>
        <v>#N/A</v>
      </c>
      <c r="H135" s="231" t="e">
        <f t="shared" si="65"/>
        <v>#N/A</v>
      </c>
      <c r="I135" s="231" t="e">
        <f t="shared" si="66"/>
        <v>#N/A</v>
      </c>
      <c r="J135" s="187"/>
      <c r="K135" s="187"/>
      <c r="L135" s="187"/>
      <c r="M135" s="181"/>
      <c r="N135" s="181"/>
      <c r="O135" s="181"/>
      <c r="P135" s="181"/>
      <c r="Q135" s="181"/>
      <c r="R135" s="181"/>
      <c r="S135" s="181"/>
      <c r="T135" s="181"/>
      <c r="U135" s="181"/>
      <c r="V135" s="181"/>
      <c r="W135" s="181"/>
      <c r="X135" s="181"/>
      <c r="Y135" s="181"/>
      <c r="Z135" s="181"/>
      <c r="AA135" s="181"/>
      <c r="AB135" s="181"/>
      <c r="AC135" s="235">
        <v>7</v>
      </c>
      <c r="AD135" s="235" t="e">
        <f t="shared" si="67"/>
        <v>#N/A</v>
      </c>
      <c r="AE135" s="236" t="e">
        <f t="shared" si="67"/>
        <v>#N/A</v>
      </c>
      <c r="AF135" s="237" t="e">
        <f t="shared" si="68"/>
        <v>#N/A</v>
      </c>
      <c r="AG135" s="238" t="e">
        <f t="shared" si="68"/>
        <v>#N/A</v>
      </c>
      <c r="AH135" s="239" t="e">
        <f t="shared" si="69"/>
        <v>#N/A</v>
      </c>
      <c r="AI135" s="233" t="e">
        <f t="shared" si="71"/>
        <v>#N/A</v>
      </c>
      <c r="AJ135" s="219" t="e">
        <f t="shared" si="72"/>
        <v>#N/A</v>
      </c>
      <c r="AK135" s="220" t="e">
        <f t="shared" si="73"/>
        <v>#N/A</v>
      </c>
      <c r="AL135" s="240" t="e">
        <f t="shared" si="74"/>
        <v>#N/A</v>
      </c>
      <c r="AM135" s="240" t="e">
        <f t="shared" si="70"/>
        <v>#N/A</v>
      </c>
      <c r="AN135" s="240" t="e">
        <f t="shared" si="75"/>
        <v>#N/A</v>
      </c>
      <c r="AO135" s="187"/>
      <c r="AP135" s="187"/>
      <c r="AQ135" s="187"/>
      <c r="AR135" s="187"/>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c r="CB135" s="181"/>
      <c r="CC135" s="181"/>
      <c r="CD135" s="181"/>
    </row>
    <row r="136" spans="2:84" s="182" customFormat="1" ht="11.15" hidden="1" customHeight="1">
      <c r="B136" s="45">
        <v>8</v>
      </c>
      <c r="C136" s="181" t="s">
        <v>201</v>
      </c>
      <c r="D136" s="181"/>
      <c r="E136" s="45" t="e">
        <f t="shared" si="64"/>
        <v>#N/A</v>
      </c>
      <c r="F136" s="45" t="e">
        <f t="shared" si="64"/>
        <v>#N/A</v>
      </c>
      <c r="G136" s="45" t="e">
        <f t="shared" si="64"/>
        <v>#N/A</v>
      </c>
      <c r="H136" s="231" t="e">
        <f t="shared" si="65"/>
        <v>#N/A</v>
      </c>
      <c r="I136" s="231" t="e">
        <f t="shared" si="66"/>
        <v>#N/A</v>
      </c>
      <c r="J136" s="187"/>
      <c r="K136" s="187"/>
      <c r="L136" s="187"/>
      <c r="M136" s="181"/>
      <c r="N136" s="181"/>
      <c r="O136" s="181"/>
      <c r="P136" s="181"/>
      <c r="Q136" s="181"/>
      <c r="R136" s="181"/>
      <c r="S136" s="181"/>
      <c r="T136" s="181"/>
      <c r="U136" s="181"/>
      <c r="V136" s="181"/>
      <c r="W136" s="181"/>
      <c r="X136" s="181"/>
      <c r="Y136" s="181"/>
      <c r="Z136" s="181"/>
      <c r="AA136" s="181"/>
      <c r="AB136" s="181"/>
      <c r="AC136" s="241">
        <v>8</v>
      </c>
      <c r="AD136" s="235" t="e">
        <f t="shared" ref="AD136:AE138" si="76">E136</f>
        <v>#N/A</v>
      </c>
      <c r="AE136" s="236" t="e">
        <f t="shared" si="76"/>
        <v>#N/A</v>
      </c>
      <c r="AF136" s="237" t="e">
        <f t="shared" ref="AF136:AG138" si="77">H136</f>
        <v>#N/A</v>
      </c>
      <c r="AG136" s="238" t="e">
        <f t="shared" si="77"/>
        <v>#N/A</v>
      </c>
      <c r="AH136" s="239" t="e">
        <f>G136</f>
        <v>#N/A</v>
      </c>
      <c r="AI136" s="233" t="e">
        <f>VLOOKUP(AD136,$B$74:$H$93,6)</f>
        <v>#N/A</v>
      </c>
      <c r="AJ136" s="219" t="e">
        <f>IF(AI136="","",LEFT(ASC(AI136),FIND(" ",ASC(AI136),1)-1))</f>
        <v>#N/A</v>
      </c>
      <c r="AK136" s="220" t="e">
        <f>IF(AI136="","",MID(AI136,FIND(" ",ASC(AI136))+1,LEN(AI136)-FIND(" ",ASC(AI136))))</f>
        <v>#N/A</v>
      </c>
      <c r="AL136" s="240" t="e">
        <f>AF136&amp;" "&amp;AG136</f>
        <v>#N/A</v>
      </c>
      <c r="AM136" s="240" t="e">
        <f t="shared" si="70"/>
        <v>#N/A</v>
      </c>
      <c r="AN136" s="240" t="e">
        <f>VLOOKUP(AD136,$B$74:$H$93,7)</f>
        <v>#N/A</v>
      </c>
      <c r="AO136" s="187"/>
      <c r="AP136" s="187"/>
      <c r="AQ136" s="187"/>
      <c r="AR136" s="187"/>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1"/>
      <c r="BX136" s="181"/>
      <c r="BY136" s="181"/>
      <c r="BZ136" s="181"/>
      <c r="CA136" s="181"/>
      <c r="CB136" s="181"/>
      <c r="CC136" s="181"/>
      <c r="CD136" s="181"/>
    </row>
    <row r="137" spans="2:84" s="182" customFormat="1" ht="11.15" hidden="1" customHeight="1">
      <c r="B137" s="45">
        <v>9</v>
      </c>
      <c r="C137" s="181" t="s">
        <v>202</v>
      </c>
      <c r="D137" s="181"/>
      <c r="E137" s="45" t="e">
        <f t="shared" si="64"/>
        <v>#N/A</v>
      </c>
      <c r="F137" s="45" t="e">
        <f t="shared" si="64"/>
        <v>#N/A</v>
      </c>
      <c r="G137" s="45" t="e">
        <f t="shared" si="64"/>
        <v>#N/A</v>
      </c>
      <c r="H137" s="231" t="e">
        <f t="shared" si="65"/>
        <v>#N/A</v>
      </c>
      <c r="I137" s="231" t="e">
        <f t="shared" si="66"/>
        <v>#N/A</v>
      </c>
      <c r="J137" s="187"/>
      <c r="K137" s="187"/>
      <c r="L137" s="187"/>
      <c r="M137" s="181"/>
      <c r="N137" s="181"/>
      <c r="O137" s="181"/>
      <c r="P137" s="181"/>
      <c r="Q137" s="181"/>
      <c r="R137" s="181"/>
      <c r="S137" s="181"/>
      <c r="T137" s="181"/>
      <c r="U137" s="181"/>
      <c r="V137" s="181"/>
      <c r="W137" s="181"/>
      <c r="X137" s="181"/>
      <c r="Y137" s="181"/>
      <c r="Z137" s="181"/>
      <c r="AA137" s="181"/>
      <c r="AB137" s="181"/>
      <c r="AC137" s="241">
        <v>9</v>
      </c>
      <c r="AD137" s="235" t="e">
        <f t="shared" si="76"/>
        <v>#N/A</v>
      </c>
      <c r="AE137" s="236" t="e">
        <f t="shared" si="76"/>
        <v>#N/A</v>
      </c>
      <c r="AF137" s="237" t="e">
        <f t="shared" si="77"/>
        <v>#N/A</v>
      </c>
      <c r="AG137" s="238" t="e">
        <f t="shared" si="77"/>
        <v>#N/A</v>
      </c>
      <c r="AH137" s="239" t="e">
        <f>G137</f>
        <v>#N/A</v>
      </c>
      <c r="AI137" s="233" t="e">
        <f>VLOOKUP(AD137,$B$74:$H$93,6)</f>
        <v>#N/A</v>
      </c>
      <c r="AJ137" s="219" t="e">
        <f>IF(AI137="","",LEFT(ASC(AI137),FIND(" ",ASC(AI137),1)-1))</f>
        <v>#N/A</v>
      </c>
      <c r="AK137" s="220" t="e">
        <f>IF(AI137="","",MID(AI137,FIND(" ",ASC(AI137))+1,LEN(AI137)-FIND(" ",ASC(AI137))))</f>
        <v>#N/A</v>
      </c>
      <c r="AL137" s="240" t="e">
        <f>AF137&amp;" "&amp;AG137</f>
        <v>#N/A</v>
      </c>
      <c r="AM137" s="240" t="e">
        <f t="shared" si="70"/>
        <v>#N/A</v>
      </c>
      <c r="AN137" s="240" t="e">
        <f>VLOOKUP(AD137,$B$74:$H$93,7)</f>
        <v>#N/A</v>
      </c>
      <c r="AO137" s="187"/>
      <c r="AP137" s="187"/>
      <c r="AQ137" s="187"/>
      <c r="AR137" s="187"/>
      <c r="AS137" s="181"/>
      <c r="AT137" s="181"/>
      <c r="AU137" s="181"/>
      <c r="AV137" s="181"/>
      <c r="AW137" s="181"/>
      <c r="AX137" s="181"/>
      <c r="AY137" s="181"/>
      <c r="AZ137" s="181"/>
      <c r="BA137" s="181"/>
      <c r="BB137" s="181"/>
      <c r="BC137" s="181"/>
      <c r="BD137" s="181"/>
      <c r="BE137" s="181"/>
      <c r="BF137" s="181"/>
      <c r="BG137" s="181"/>
      <c r="BH137" s="181"/>
      <c r="BI137" s="181"/>
      <c r="BJ137" s="181"/>
      <c r="BK137" s="181"/>
      <c r="BL137" s="181"/>
      <c r="BM137" s="181"/>
      <c r="BN137" s="181"/>
      <c r="BO137" s="181"/>
      <c r="BP137" s="181"/>
      <c r="BQ137" s="181"/>
      <c r="BR137" s="181"/>
      <c r="BS137" s="181"/>
      <c r="BT137" s="181"/>
      <c r="BU137" s="181"/>
      <c r="BV137" s="181"/>
      <c r="BW137" s="181"/>
      <c r="BX137" s="181"/>
      <c r="BY137" s="181"/>
      <c r="BZ137" s="181"/>
      <c r="CA137" s="181"/>
      <c r="CB137" s="181"/>
      <c r="CC137" s="181"/>
      <c r="CD137" s="181"/>
    </row>
    <row r="138" spans="2:84" s="182" customFormat="1" ht="11.15" hidden="1" customHeight="1" thickBot="1">
      <c r="B138" s="45">
        <v>10</v>
      </c>
      <c r="C138" s="181" t="s">
        <v>192</v>
      </c>
      <c r="D138" s="181"/>
      <c r="E138" s="45" t="e">
        <f t="shared" si="64"/>
        <v>#N/A</v>
      </c>
      <c r="F138" s="45" t="e">
        <f t="shared" si="64"/>
        <v>#N/A</v>
      </c>
      <c r="G138" s="45" t="e">
        <f t="shared" si="64"/>
        <v>#N/A</v>
      </c>
      <c r="H138" s="231" t="e">
        <f t="shared" si="65"/>
        <v>#N/A</v>
      </c>
      <c r="I138" s="231" t="e">
        <f t="shared" si="66"/>
        <v>#N/A</v>
      </c>
      <c r="J138" s="187"/>
      <c r="K138" s="187"/>
      <c r="L138" s="187"/>
      <c r="M138" s="181"/>
      <c r="N138" s="181"/>
      <c r="O138" s="181"/>
      <c r="P138" s="181"/>
      <c r="Q138" s="181"/>
      <c r="R138" s="181"/>
      <c r="S138" s="181"/>
      <c r="T138" s="181"/>
      <c r="U138" s="181"/>
      <c r="V138" s="181"/>
      <c r="W138" s="181"/>
      <c r="X138" s="181"/>
      <c r="Y138" s="181"/>
      <c r="Z138" s="181"/>
      <c r="AA138" s="181"/>
      <c r="AB138" s="181"/>
      <c r="AC138" s="241">
        <v>10</v>
      </c>
      <c r="AD138" s="235" t="e">
        <f t="shared" si="76"/>
        <v>#N/A</v>
      </c>
      <c r="AE138" s="236" t="e">
        <f t="shared" si="76"/>
        <v>#N/A</v>
      </c>
      <c r="AF138" s="237" t="e">
        <f t="shared" si="77"/>
        <v>#N/A</v>
      </c>
      <c r="AG138" s="238" t="e">
        <f t="shared" si="77"/>
        <v>#N/A</v>
      </c>
      <c r="AH138" s="239" t="e">
        <f>G138</f>
        <v>#N/A</v>
      </c>
      <c r="AI138" s="233" t="e">
        <f>VLOOKUP(AD138,$B$74:$H$93,6)</f>
        <v>#N/A</v>
      </c>
      <c r="AJ138" s="219" t="e">
        <f>IF(AI138="","",LEFT(ASC(AI138),FIND(" ",ASC(AI138),1)-1))</f>
        <v>#N/A</v>
      </c>
      <c r="AK138" s="220" t="e">
        <f>IF(AI138="","",MID(AI138,FIND(" ",ASC(AI138))+1,LEN(AI138)-FIND(" ",ASC(AI138))))</f>
        <v>#N/A</v>
      </c>
      <c r="AL138" s="240" t="e">
        <f>AF138&amp;" "&amp;AG138</f>
        <v>#N/A</v>
      </c>
      <c r="AM138" s="240" t="e">
        <f t="shared" si="70"/>
        <v>#N/A</v>
      </c>
      <c r="AN138" s="240" t="e">
        <f>VLOOKUP(AD138,$B$74:$H$93,7)</f>
        <v>#N/A</v>
      </c>
      <c r="AO138" s="187"/>
      <c r="AP138" s="187"/>
      <c r="AQ138" s="187"/>
      <c r="AR138" s="187"/>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c r="CB138" s="181"/>
      <c r="CC138" s="181"/>
      <c r="CD138" s="181"/>
    </row>
    <row r="139" spans="2:84" s="182" customFormat="1" ht="11.15" hidden="1" customHeight="1" thickTop="1" thickBot="1">
      <c r="B139" s="45" t="s">
        <v>146</v>
      </c>
      <c r="C139" s="181"/>
      <c r="D139" s="181"/>
      <c r="E139" s="45" t="s">
        <v>147</v>
      </c>
      <c r="F139" s="45" t="s">
        <v>57</v>
      </c>
      <c r="G139" s="45" t="s">
        <v>33</v>
      </c>
      <c r="H139" s="227" t="s">
        <v>159</v>
      </c>
      <c r="I139" s="227" t="s">
        <v>160</v>
      </c>
      <c r="J139" s="187"/>
      <c r="K139" s="187"/>
      <c r="L139" s="187"/>
      <c r="M139" s="187"/>
      <c r="N139" s="45" t="s">
        <v>148</v>
      </c>
      <c r="O139" s="45" t="s">
        <v>57</v>
      </c>
      <c r="P139" s="45" t="s">
        <v>33</v>
      </c>
      <c r="Q139" s="45" t="s">
        <v>159</v>
      </c>
      <c r="R139" s="45" t="s">
        <v>160</v>
      </c>
      <c r="S139" s="181"/>
      <c r="T139" s="181"/>
      <c r="U139" s="181"/>
      <c r="V139" s="181"/>
      <c r="W139" s="181"/>
      <c r="X139" s="181"/>
      <c r="Y139" s="181"/>
      <c r="Z139" s="181"/>
      <c r="AA139" s="181"/>
      <c r="AB139" s="181"/>
      <c r="AC139" s="203"/>
      <c r="AD139" s="242" t="s">
        <v>147</v>
      </c>
      <c r="AE139" s="204" t="s">
        <v>57</v>
      </c>
      <c r="AF139" s="243" t="s">
        <v>93</v>
      </c>
      <c r="AG139" s="244" t="s">
        <v>94</v>
      </c>
      <c r="AH139" s="245" t="s">
        <v>105</v>
      </c>
      <c r="AI139" s="246" t="s">
        <v>102</v>
      </c>
      <c r="AJ139" s="244" t="s">
        <v>106</v>
      </c>
      <c r="AK139" s="247" t="s">
        <v>104</v>
      </c>
      <c r="AL139" s="248" t="s">
        <v>141</v>
      </c>
      <c r="AM139" s="249" t="s">
        <v>142</v>
      </c>
      <c r="AN139" s="250" t="s">
        <v>148</v>
      </c>
      <c r="AO139" s="243" t="s">
        <v>107</v>
      </c>
      <c r="AP139" s="244" t="s">
        <v>93</v>
      </c>
      <c r="AQ139" s="244" t="s">
        <v>94</v>
      </c>
      <c r="AR139" s="244" t="s">
        <v>105</v>
      </c>
      <c r="AS139" s="244" t="s">
        <v>102</v>
      </c>
      <c r="AT139" s="244" t="s">
        <v>106</v>
      </c>
      <c r="AU139" s="247" t="s">
        <v>104</v>
      </c>
      <c r="AV139" s="251" t="s">
        <v>141</v>
      </c>
      <c r="AW139" s="249" t="s">
        <v>142</v>
      </c>
      <c r="AX139" s="251" t="s">
        <v>163</v>
      </c>
      <c r="AY139" s="249" t="s">
        <v>164</v>
      </c>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c r="CB139" s="181"/>
      <c r="CC139" s="181"/>
      <c r="CD139" s="181"/>
      <c r="CE139" s="181"/>
      <c r="CF139" s="181"/>
    </row>
    <row r="140" spans="2:84" s="182" customFormat="1" ht="11.15" hidden="1" customHeight="1">
      <c r="B140" s="45">
        <v>1</v>
      </c>
      <c r="C140" s="181"/>
      <c r="D140" s="181"/>
      <c r="E140" s="45" t="e">
        <f>AC96</f>
        <v>#N/A</v>
      </c>
      <c r="F140" s="45" t="e">
        <f>AE96</f>
        <v>#N/A</v>
      </c>
      <c r="G140" s="45" t="e">
        <f>AD96</f>
        <v>#N/A</v>
      </c>
      <c r="H140" s="231" t="e">
        <f>IF(F140="","",LEFT(ASC(F140),FIND(" ",ASC(F140),1)-1))</f>
        <v>#N/A</v>
      </c>
      <c r="I140" s="231" t="e">
        <f>IF(F140="","",MID(F140,FIND(" ",ASC(F140))+1,LEN(F140)-FIND(" ",ASC(F140))))</f>
        <v>#N/A</v>
      </c>
      <c r="J140" s="222"/>
      <c r="K140" s="222"/>
      <c r="L140" s="222"/>
      <c r="M140" s="222"/>
      <c r="N140" s="45" t="e">
        <f>AC97</f>
        <v>#N/A</v>
      </c>
      <c r="O140" s="45" t="e">
        <f>AE97</f>
        <v>#N/A</v>
      </c>
      <c r="P140" s="45" t="e">
        <f>AD97</f>
        <v>#N/A</v>
      </c>
      <c r="Q140" s="212" t="e">
        <f>IF(O140="","",LEFT(ASC(O140),FIND(" ",ASC(O140),1)-1))</f>
        <v>#N/A</v>
      </c>
      <c r="R140" s="212" t="e">
        <f>IF(O140="","",MID(O140,FIND(" ",ASC(O140))+1,LEN(O140)-FIND(" ",ASC(O140))))</f>
        <v>#N/A</v>
      </c>
      <c r="S140" s="199"/>
      <c r="T140" s="181"/>
      <c r="U140" s="181"/>
      <c r="V140" s="181"/>
      <c r="W140" s="181"/>
      <c r="X140" s="181"/>
      <c r="Y140" s="181"/>
      <c r="Z140" s="181"/>
      <c r="AA140" s="181"/>
      <c r="AB140" s="181"/>
      <c r="AC140" s="214">
        <v>1</v>
      </c>
      <c r="AD140" s="252" t="e">
        <f>E140</f>
        <v>#N/A</v>
      </c>
      <c r="AE140" s="215" t="e">
        <f>F140</f>
        <v>#N/A</v>
      </c>
      <c r="AF140" s="216" t="e">
        <f>H140</f>
        <v>#N/A</v>
      </c>
      <c r="AG140" s="200" t="e">
        <f>I140</f>
        <v>#N/A</v>
      </c>
      <c r="AH140" s="232" t="e">
        <f>G140</f>
        <v>#N/A</v>
      </c>
      <c r="AI140" s="233" t="e">
        <f>VLOOKUP(AD140,$B$74:$H$93,6)</f>
        <v>#N/A</v>
      </c>
      <c r="AJ140" s="219" t="e">
        <f>IF(AI140="","",LEFT(ASC(AI140),FIND(" ",ASC(AI140),1)-1))</f>
        <v>#N/A</v>
      </c>
      <c r="AK140" s="220" t="e">
        <f>IF(AI140="","",MID(AI140,FIND(" ",ASC(AI140))+1,LEN(AI140)-FIND(" ",ASC(AI140))))</f>
        <v>#N/A</v>
      </c>
      <c r="AL140" s="253" t="e">
        <f>AF140&amp;" "&amp;AG140</f>
        <v>#N/A</v>
      </c>
      <c r="AM140" s="254" t="e">
        <f>AJ140&amp;" "&amp;AK140</f>
        <v>#N/A</v>
      </c>
      <c r="AN140" s="255" t="e">
        <f>N140</f>
        <v>#N/A</v>
      </c>
      <c r="AO140" s="256" t="e">
        <f>O140</f>
        <v>#N/A</v>
      </c>
      <c r="AP140" s="200" t="e">
        <f>Q140</f>
        <v>#N/A</v>
      </c>
      <c r="AQ140" s="200" t="e">
        <f>R140</f>
        <v>#N/A</v>
      </c>
      <c r="AR140" s="219" t="e">
        <f>P140</f>
        <v>#N/A</v>
      </c>
      <c r="AS140" s="257" t="e">
        <f>VLOOKUP(AN140,$B$74:$H$93,6)</f>
        <v>#N/A</v>
      </c>
      <c r="AT140" s="200" t="e">
        <f>IF(AS140="","",LEFT(ASC(AS140),FIND(" ",ASC(AS140),1)-1))</f>
        <v>#N/A</v>
      </c>
      <c r="AU140" s="258" t="e">
        <f>IF(AS140="","",MID(AS140,FIND(" ",ASC(AS140))+1,LEN(AS140)-FIND(" ",ASC(AS140))))</f>
        <v>#N/A</v>
      </c>
      <c r="AV140" s="259" t="e">
        <f>AP140&amp;" "&amp;AQ140</f>
        <v>#N/A</v>
      </c>
      <c r="AW140" s="260" t="e">
        <f>AT140&amp;" "&amp;AU140</f>
        <v>#N/A</v>
      </c>
      <c r="AX140" s="232" t="e">
        <f>VLOOKUP(AD140,$B$74:$H$93,7)</f>
        <v>#N/A</v>
      </c>
      <c r="AY140" s="261" t="e">
        <f>VLOOKUP(AN140,$B$74:$H$93,7)</f>
        <v>#N/A</v>
      </c>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1"/>
      <c r="CD140" s="181"/>
      <c r="CE140" s="181"/>
      <c r="CF140" s="181"/>
    </row>
    <row r="141" spans="2:84" s="182" customFormat="1" ht="11.15" hidden="1" customHeight="1">
      <c r="B141" s="45">
        <v>2</v>
      </c>
      <c r="C141" s="181"/>
      <c r="D141" s="181"/>
      <c r="E141" s="45" t="e">
        <f>AC98</f>
        <v>#N/A</v>
      </c>
      <c r="F141" s="45" t="e">
        <f>AE98</f>
        <v>#N/A</v>
      </c>
      <c r="G141" s="45" t="e">
        <f>AD98</f>
        <v>#N/A</v>
      </c>
      <c r="H141" s="231" t="e">
        <f t="shared" ref="H141:H146" si="78">IF(F141="","",LEFT(ASC(F141),FIND(" ",ASC(F141),1)-1))</f>
        <v>#N/A</v>
      </c>
      <c r="I141" s="231" t="e">
        <f t="shared" ref="I141:I146" si="79">IF(F141="","",MID(F141,FIND(" ",ASC(F141))+1,LEN(F141)-FIND(" ",ASC(F141))))</f>
        <v>#N/A</v>
      </c>
      <c r="J141" s="199"/>
      <c r="K141" s="199"/>
      <c r="L141" s="199"/>
      <c r="M141" s="199"/>
      <c r="N141" s="45" t="e">
        <f>AC99</f>
        <v>#N/A</v>
      </c>
      <c r="O141" s="45" t="e">
        <f>AE99</f>
        <v>#N/A</v>
      </c>
      <c r="P141" s="45" t="e">
        <f>AD99</f>
        <v>#N/A</v>
      </c>
      <c r="Q141" s="212" t="e">
        <f t="shared" ref="Q141:Q146" si="80">IF(O141="","",LEFT(ASC(O141),FIND(" ",ASC(O141),1)-1))</f>
        <v>#N/A</v>
      </c>
      <c r="R141" s="212" t="e">
        <f t="shared" ref="R141:R146" si="81">IF(O141="","",MID(O141,FIND(" ",ASC(O141))+1,LEN(O141)-FIND(" ",ASC(O141))))</f>
        <v>#N/A</v>
      </c>
      <c r="S141" s="199"/>
      <c r="T141" s="181"/>
      <c r="U141" s="181"/>
      <c r="V141" s="181"/>
      <c r="W141" s="181"/>
      <c r="X141" s="181"/>
      <c r="Y141" s="181"/>
      <c r="Z141" s="181"/>
      <c r="AA141" s="181"/>
      <c r="AB141" s="181"/>
      <c r="AC141" s="223">
        <v>2</v>
      </c>
      <c r="AD141" s="262" t="e">
        <f t="shared" ref="AD141:AD146" si="82">E141</f>
        <v>#N/A</v>
      </c>
      <c r="AE141" s="224" t="e">
        <f t="shared" ref="AE141:AE146" si="83">F141</f>
        <v>#N/A</v>
      </c>
      <c r="AF141" s="201" t="e">
        <f t="shared" ref="AF141:AF146" si="84">H141</f>
        <v>#N/A</v>
      </c>
      <c r="AG141" s="45" t="e">
        <f t="shared" ref="AG141:AG146" si="85">I141</f>
        <v>#N/A</v>
      </c>
      <c r="AH141" s="190" t="e">
        <f t="shared" ref="AH141:AH146" si="86">G141</f>
        <v>#N/A</v>
      </c>
      <c r="AI141" s="233" t="e">
        <f t="shared" ref="AI141:AI146" si="87">VLOOKUP(AD141,$B$74:$H$93,6)</f>
        <v>#N/A</v>
      </c>
      <c r="AJ141" s="219" t="e">
        <f t="shared" ref="AJ141:AJ146" si="88">IF(AI141="","",LEFT(ASC(AI141),FIND(" ",ASC(AI141),1)-1))</f>
        <v>#N/A</v>
      </c>
      <c r="AK141" s="220" t="e">
        <f t="shared" ref="AK141:AK146" si="89">IF(AI141="","",MID(AI141,FIND(" ",ASC(AI141))+1,LEN(AI141)-FIND(" ",ASC(AI141))))</f>
        <v>#N/A</v>
      </c>
      <c r="AL141" s="263" t="e">
        <f t="shared" si="74"/>
        <v>#N/A</v>
      </c>
      <c r="AM141" s="264" t="e">
        <f t="shared" ref="AM141:AM146" si="90">AJ141&amp;" "&amp;AK141</f>
        <v>#N/A</v>
      </c>
      <c r="AN141" s="255" t="e">
        <f t="shared" ref="AN141:AN146" si="91">N141</f>
        <v>#N/A</v>
      </c>
      <c r="AO141" s="213" t="e">
        <f t="shared" ref="AO141:AO146" si="92">O141</f>
        <v>#N/A</v>
      </c>
      <c r="AP141" s="45" t="e">
        <f t="shared" ref="AP141:AP146" si="93">Q141</f>
        <v>#N/A</v>
      </c>
      <c r="AQ141" s="45" t="e">
        <f t="shared" ref="AQ141:AQ146" si="94">R141</f>
        <v>#N/A</v>
      </c>
      <c r="AR141" s="231" t="e">
        <f t="shared" ref="AR141:AR146" si="95">P141</f>
        <v>#N/A</v>
      </c>
      <c r="AS141" s="257" t="e">
        <f t="shared" ref="AS141:AS146" si="96">VLOOKUP(AN141,$B$74:$H$93,6)</f>
        <v>#N/A</v>
      </c>
      <c r="AT141" s="200" t="e">
        <f t="shared" ref="AT141:AT146" si="97">IF(AS141="","",LEFT(ASC(AS141),FIND(" ",ASC(AS141),1)-1))</f>
        <v>#N/A</v>
      </c>
      <c r="AU141" s="258" t="e">
        <f t="shared" ref="AU141:AU146" si="98">IF(AS141="","",MID(AS141,FIND(" ",ASC(AS141))+1,LEN(AS141)-FIND(" ",ASC(AS141))))</f>
        <v>#N/A</v>
      </c>
      <c r="AV141" s="183" t="e">
        <f t="shared" ref="AV141:AV146" si="99">AP141&amp;" "&amp;AQ141</f>
        <v>#N/A</v>
      </c>
      <c r="AW141" s="265" t="e">
        <f t="shared" ref="AW141:AW146" si="100">AT141&amp;" "&amp;AU141</f>
        <v>#N/A</v>
      </c>
      <c r="AX141" s="190" t="e">
        <f t="shared" ref="AX141:AX146" si="101">VLOOKUP(AD141,$B$74:$H$93,7)</f>
        <v>#N/A</v>
      </c>
      <c r="AY141" s="266" t="e">
        <f t="shared" ref="AY141:AY146" si="102">VLOOKUP(AN141,$B$74:$H$93,7)</f>
        <v>#N/A</v>
      </c>
      <c r="AZ141" s="181"/>
      <c r="BA141" s="181"/>
      <c r="BB141" s="181"/>
      <c r="BC141" s="181"/>
      <c r="BD141" s="181"/>
      <c r="BE141" s="181"/>
      <c r="BF141" s="181"/>
      <c r="BG141" s="181"/>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c r="CB141" s="181"/>
      <c r="CC141" s="181"/>
      <c r="CD141" s="181"/>
      <c r="CE141" s="181"/>
      <c r="CF141" s="181"/>
    </row>
    <row r="142" spans="2:84" s="182" customFormat="1" ht="11.15" hidden="1" customHeight="1">
      <c r="B142" s="45">
        <v>3</v>
      </c>
      <c r="C142" s="181"/>
      <c r="D142" s="181"/>
      <c r="E142" s="45" t="e">
        <f>AC100</f>
        <v>#N/A</v>
      </c>
      <c r="F142" s="45" t="e">
        <f>AE100</f>
        <v>#N/A</v>
      </c>
      <c r="G142" s="45" t="e">
        <f>AD100</f>
        <v>#N/A</v>
      </c>
      <c r="H142" s="231" t="e">
        <f t="shared" si="78"/>
        <v>#N/A</v>
      </c>
      <c r="I142" s="231" t="e">
        <f t="shared" si="79"/>
        <v>#N/A</v>
      </c>
      <c r="J142" s="199"/>
      <c r="K142" s="199"/>
      <c r="L142" s="199"/>
      <c r="M142" s="199"/>
      <c r="N142" s="45" t="e">
        <f>AC101</f>
        <v>#N/A</v>
      </c>
      <c r="O142" s="45" t="e">
        <f>AE101</f>
        <v>#N/A</v>
      </c>
      <c r="P142" s="45" t="e">
        <f>AD101</f>
        <v>#N/A</v>
      </c>
      <c r="Q142" s="212" t="e">
        <f t="shared" si="80"/>
        <v>#N/A</v>
      </c>
      <c r="R142" s="212" t="e">
        <f t="shared" si="81"/>
        <v>#N/A</v>
      </c>
      <c r="S142" s="199"/>
      <c r="T142" s="181"/>
      <c r="U142" s="181"/>
      <c r="V142" s="181"/>
      <c r="W142" s="181"/>
      <c r="X142" s="181"/>
      <c r="Y142" s="181"/>
      <c r="Z142" s="181"/>
      <c r="AA142" s="181"/>
      <c r="AB142" s="181"/>
      <c r="AC142" s="223">
        <v>3</v>
      </c>
      <c r="AD142" s="262" t="e">
        <f t="shared" si="82"/>
        <v>#N/A</v>
      </c>
      <c r="AE142" s="224" t="e">
        <f t="shared" si="83"/>
        <v>#N/A</v>
      </c>
      <c r="AF142" s="201" t="e">
        <f t="shared" si="84"/>
        <v>#N/A</v>
      </c>
      <c r="AG142" s="45" t="e">
        <f t="shared" si="85"/>
        <v>#N/A</v>
      </c>
      <c r="AH142" s="190" t="e">
        <f t="shared" si="86"/>
        <v>#N/A</v>
      </c>
      <c r="AI142" s="233" t="e">
        <f t="shared" si="87"/>
        <v>#N/A</v>
      </c>
      <c r="AJ142" s="219" t="e">
        <f t="shared" si="88"/>
        <v>#N/A</v>
      </c>
      <c r="AK142" s="220" t="e">
        <f t="shared" si="89"/>
        <v>#N/A</v>
      </c>
      <c r="AL142" s="263" t="e">
        <f t="shared" si="74"/>
        <v>#N/A</v>
      </c>
      <c r="AM142" s="264" t="e">
        <f t="shared" si="90"/>
        <v>#N/A</v>
      </c>
      <c r="AN142" s="255" t="e">
        <f t="shared" si="91"/>
        <v>#N/A</v>
      </c>
      <c r="AO142" s="213" t="e">
        <f t="shared" si="92"/>
        <v>#N/A</v>
      </c>
      <c r="AP142" s="45" t="e">
        <f t="shared" si="93"/>
        <v>#N/A</v>
      </c>
      <c r="AQ142" s="45" t="e">
        <f t="shared" si="94"/>
        <v>#N/A</v>
      </c>
      <c r="AR142" s="231" t="e">
        <f t="shared" si="95"/>
        <v>#N/A</v>
      </c>
      <c r="AS142" s="257" t="e">
        <f t="shared" si="96"/>
        <v>#N/A</v>
      </c>
      <c r="AT142" s="200" t="e">
        <f t="shared" si="97"/>
        <v>#N/A</v>
      </c>
      <c r="AU142" s="258" t="e">
        <f t="shared" si="98"/>
        <v>#N/A</v>
      </c>
      <c r="AV142" s="183" t="e">
        <f t="shared" si="99"/>
        <v>#N/A</v>
      </c>
      <c r="AW142" s="265" t="e">
        <f t="shared" si="100"/>
        <v>#N/A</v>
      </c>
      <c r="AX142" s="190" t="e">
        <f t="shared" si="101"/>
        <v>#N/A</v>
      </c>
      <c r="AY142" s="266" t="e">
        <f t="shared" si="102"/>
        <v>#N/A</v>
      </c>
      <c r="AZ142" s="181"/>
      <c r="BA142" s="181"/>
      <c r="BB142" s="181"/>
      <c r="BC142" s="181"/>
      <c r="BD142" s="181"/>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c r="CB142" s="181"/>
      <c r="CC142" s="181"/>
      <c r="CD142" s="181"/>
      <c r="CE142" s="181"/>
      <c r="CF142" s="181"/>
    </row>
    <row r="143" spans="2:84" s="182" customFormat="1" ht="11.15" hidden="1" customHeight="1">
      <c r="B143" s="45">
        <v>4</v>
      </c>
      <c r="C143" s="181"/>
      <c r="D143" s="181"/>
      <c r="E143" s="45" t="e">
        <f>AC102</f>
        <v>#N/A</v>
      </c>
      <c r="F143" s="45" t="e">
        <f>AE102</f>
        <v>#N/A</v>
      </c>
      <c r="G143" s="45" t="e">
        <f>AD102</f>
        <v>#N/A</v>
      </c>
      <c r="H143" s="231" t="e">
        <f t="shared" si="78"/>
        <v>#N/A</v>
      </c>
      <c r="I143" s="231" t="e">
        <f t="shared" si="79"/>
        <v>#N/A</v>
      </c>
      <c r="J143" s="199"/>
      <c r="K143" s="199"/>
      <c r="L143" s="199"/>
      <c r="M143" s="199"/>
      <c r="N143" s="45" t="e">
        <f>AC103</f>
        <v>#N/A</v>
      </c>
      <c r="O143" s="45" t="e">
        <f>AE103</f>
        <v>#N/A</v>
      </c>
      <c r="P143" s="45" t="e">
        <f>AD103</f>
        <v>#N/A</v>
      </c>
      <c r="Q143" s="212" t="e">
        <f t="shared" si="80"/>
        <v>#N/A</v>
      </c>
      <c r="R143" s="212" t="e">
        <f t="shared" si="81"/>
        <v>#N/A</v>
      </c>
      <c r="S143" s="199"/>
      <c r="T143" s="181"/>
      <c r="U143" s="181"/>
      <c r="V143" s="181"/>
      <c r="W143" s="181"/>
      <c r="X143" s="181"/>
      <c r="Y143" s="181"/>
      <c r="Z143" s="181"/>
      <c r="AA143" s="181"/>
      <c r="AB143" s="181"/>
      <c r="AC143" s="223">
        <v>4</v>
      </c>
      <c r="AD143" s="262" t="e">
        <f t="shared" si="82"/>
        <v>#N/A</v>
      </c>
      <c r="AE143" s="224" t="e">
        <f t="shared" si="83"/>
        <v>#N/A</v>
      </c>
      <c r="AF143" s="201" t="e">
        <f t="shared" si="84"/>
        <v>#N/A</v>
      </c>
      <c r="AG143" s="45" t="e">
        <f t="shared" si="85"/>
        <v>#N/A</v>
      </c>
      <c r="AH143" s="190" t="e">
        <f t="shared" si="86"/>
        <v>#N/A</v>
      </c>
      <c r="AI143" s="233" t="e">
        <f t="shared" si="87"/>
        <v>#N/A</v>
      </c>
      <c r="AJ143" s="219" t="e">
        <f t="shared" si="88"/>
        <v>#N/A</v>
      </c>
      <c r="AK143" s="220" t="e">
        <f t="shared" si="89"/>
        <v>#N/A</v>
      </c>
      <c r="AL143" s="263" t="e">
        <f t="shared" si="74"/>
        <v>#N/A</v>
      </c>
      <c r="AM143" s="264" t="e">
        <f t="shared" si="90"/>
        <v>#N/A</v>
      </c>
      <c r="AN143" s="255" t="e">
        <f t="shared" si="91"/>
        <v>#N/A</v>
      </c>
      <c r="AO143" s="213" t="e">
        <f t="shared" si="92"/>
        <v>#N/A</v>
      </c>
      <c r="AP143" s="45" t="e">
        <f t="shared" si="93"/>
        <v>#N/A</v>
      </c>
      <c r="AQ143" s="45" t="e">
        <f t="shared" si="94"/>
        <v>#N/A</v>
      </c>
      <c r="AR143" s="231" t="e">
        <f t="shared" si="95"/>
        <v>#N/A</v>
      </c>
      <c r="AS143" s="257" t="e">
        <f t="shared" si="96"/>
        <v>#N/A</v>
      </c>
      <c r="AT143" s="200" t="e">
        <f t="shared" si="97"/>
        <v>#N/A</v>
      </c>
      <c r="AU143" s="258" t="e">
        <f t="shared" si="98"/>
        <v>#N/A</v>
      </c>
      <c r="AV143" s="183" t="e">
        <f t="shared" si="99"/>
        <v>#N/A</v>
      </c>
      <c r="AW143" s="265" t="e">
        <f t="shared" si="100"/>
        <v>#N/A</v>
      </c>
      <c r="AX143" s="190" t="e">
        <f t="shared" si="101"/>
        <v>#N/A</v>
      </c>
      <c r="AY143" s="266" t="e">
        <f t="shared" si="102"/>
        <v>#N/A</v>
      </c>
      <c r="AZ143" s="181"/>
      <c r="BA143" s="181"/>
      <c r="BB143" s="181"/>
      <c r="BC143" s="181"/>
      <c r="BD143" s="181"/>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c r="CB143" s="181"/>
      <c r="CC143" s="181"/>
      <c r="CD143" s="181"/>
      <c r="CE143" s="181"/>
      <c r="CF143" s="181"/>
    </row>
    <row r="144" spans="2:84" s="182" customFormat="1" ht="11.15" hidden="1" customHeight="1">
      <c r="B144" s="45">
        <v>5</v>
      </c>
      <c r="C144" s="181"/>
      <c r="D144" s="181"/>
      <c r="E144" s="45" t="e">
        <f>AC104</f>
        <v>#N/A</v>
      </c>
      <c r="F144" s="45" t="e">
        <f>AE104</f>
        <v>#N/A</v>
      </c>
      <c r="G144" s="45" t="e">
        <f>AD104</f>
        <v>#N/A</v>
      </c>
      <c r="H144" s="231" t="e">
        <f t="shared" si="78"/>
        <v>#N/A</v>
      </c>
      <c r="I144" s="231" t="e">
        <f t="shared" si="79"/>
        <v>#N/A</v>
      </c>
      <c r="J144" s="199"/>
      <c r="K144" s="199"/>
      <c r="L144" s="199"/>
      <c r="M144" s="199"/>
      <c r="N144" s="45" t="e">
        <f>AC105</f>
        <v>#N/A</v>
      </c>
      <c r="O144" s="45" t="e">
        <f>AE105</f>
        <v>#N/A</v>
      </c>
      <c r="P144" s="45" t="e">
        <f>AD105</f>
        <v>#N/A</v>
      </c>
      <c r="Q144" s="212" t="e">
        <f t="shared" si="80"/>
        <v>#N/A</v>
      </c>
      <c r="R144" s="212" t="e">
        <f t="shared" si="81"/>
        <v>#N/A</v>
      </c>
      <c r="S144" s="199"/>
      <c r="T144" s="181"/>
      <c r="U144" s="181"/>
      <c r="V144" s="181"/>
      <c r="W144" s="181"/>
      <c r="X144" s="181"/>
      <c r="Y144" s="181"/>
      <c r="Z144" s="181"/>
      <c r="AA144" s="181"/>
      <c r="AB144" s="181"/>
      <c r="AC144" s="223">
        <v>5</v>
      </c>
      <c r="AD144" s="262" t="e">
        <f t="shared" si="82"/>
        <v>#N/A</v>
      </c>
      <c r="AE144" s="224" t="e">
        <f t="shared" si="83"/>
        <v>#N/A</v>
      </c>
      <c r="AF144" s="201" t="e">
        <f t="shared" si="84"/>
        <v>#N/A</v>
      </c>
      <c r="AG144" s="45" t="e">
        <f t="shared" si="85"/>
        <v>#N/A</v>
      </c>
      <c r="AH144" s="190" t="e">
        <f t="shared" si="86"/>
        <v>#N/A</v>
      </c>
      <c r="AI144" s="233" t="e">
        <f t="shared" si="87"/>
        <v>#N/A</v>
      </c>
      <c r="AJ144" s="219" t="e">
        <f t="shared" si="88"/>
        <v>#N/A</v>
      </c>
      <c r="AK144" s="220" t="e">
        <f t="shared" si="89"/>
        <v>#N/A</v>
      </c>
      <c r="AL144" s="263" t="e">
        <f t="shared" si="74"/>
        <v>#N/A</v>
      </c>
      <c r="AM144" s="264" t="e">
        <f t="shared" si="90"/>
        <v>#N/A</v>
      </c>
      <c r="AN144" s="255" t="e">
        <f t="shared" si="91"/>
        <v>#N/A</v>
      </c>
      <c r="AO144" s="213" t="e">
        <f t="shared" si="92"/>
        <v>#N/A</v>
      </c>
      <c r="AP144" s="45" t="e">
        <f t="shared" si="93"/>
        <v>#N/A</v>
      </c>
      <c r="AQ144" s="45" t="e">
        <f t="shared" si="94"/>
        <v>#N/A</v>
      </c>
      <c r="AR144" s="231" t="e">
        <f t="shared" si="95"/>
        <v>#N/A</v>
      </c>
      <c r="AS144" s="257" t="e">
        <f t="shared" si="96"/>
        <v>#N/A</v>
      </c>
      <c r="AT144" s="200" t="e">
        <f t="shared" si="97"/>
        <v>#N/A</v>
      </c>
      <c r="AU144" s="258" t="e">
        <f t="shared" si="98"/>
        <v>#N/A</v>
      </c>
      <c r="AV144" s="183" t="e">
        <f t="shared" si="99"/>
        <v>#N/A</v>
      </c>
      <c r="AW144" s="265" t="e">
        <f t="shared" si="100"/>
        <v>#N/A</v>
      </c>
      <c r="AX144" s="190" t="e">
        <f t="shared" si="101"/>
        <v>#N/A</v>
      </c>
      <c r="AY144" s="266" t="e">
        <f t="shared" si="102"/>
        <v>#N/A</v>
      </c>
      <c r="AZ144" s="181"/>
      <c r="BA144" s="181"/>
      <c r="BB144" s="181"/>
      <c r="BC144" s="181"/>
      <c r="BD144" s="181"/>
      <c r="BE144" s="181"/>
      <c r="BF144" s="181"/>
      <c r="BG144" s="181"/>
      <c r="BH144" s="181"/>
      <c r="BI144" s="181"/>
      <c r="BJ144" s="181"/>
      <c r="BK144" s="181"/>
      <c r="BL144" s="181"/>
      <c r="BM144" s="181"/>
      <c r="BN144" s="181"/>
      <c r="BO144" s="181"/>
      <c r="BP144" s="181"/>
      <c r="BQ144" s="181"/>
      <c r="BR144" s="181"/>
      <c r="BS144" s="181"/>
      <c r="BT144" s="181"/>
      <c r="BU144" s="181"/>
      <c r="BV144" s="181"/>
      <c r="BW144" s="181"/>
      <c r="BX144" s="181"/>
      <c r="BY144" s="181"/>
      <c r="BZ144" s="181"/>
      <c r="CA144" s="181"/>
      <c r="CB144" s="181"/>
      <c r="CC144" s="181"/>
      <c r="CD144" s="181"/>
      <c r="CE144" s="181"/>
      <c r="CF144" s="181"/>
    </row>
    <row r="145" spans="2:84" s="182" customFormat="1" ht="11.15" hidden="1" customHeight="1">
      <c r="B145" s="45">
        <v>6</v>
      </c>
      <c r="C145" s="181"/>
      <c r="D145" s="181"/>
      <c r="E145" s="45" t="e">
        <f>AC106</f>
        <v>#N/A</v>
      </c>
      <c r="F145" s="45" t="e">
        <f>AE106</f>
        <v>#N/A</v>
      </c>
      <c r="G145" s="45" t="e">
        <f>AD106</f>
        <v>#N/A</v>
      </c>
      <c r="H145" s="231" t="e">
        <f t="shared" si="78"/>
        <v>#N/A</v>
      </c>
      <c r="I145" s="231" t="e">
        <f t="shared" si="79"/>
        <v>#N/A</v>
      </c>
      <c r="J145" s="199"/>
      <c r="K145" s="199"/>
      <c r="L145" s="199"/>
      <c r="M145" s="199"/>
      <c r="N145" s="45" t="e">
        <f>AC107</f>
        <v>#N/A</v>
      </c>
      <c r="O145" s="45" t="e">
        <f>AE107</f>
        <v>#N/A</v>
      </c>
      <c r="P145" s="45" t="e">
        <f>AD107</f>
        <v>#N/A</v>
      </c>
      <c r="Q145" s="212" t="e">
        <f t="shared" si="80"/>
        <v>#N/A</v>
      </c>
      <c r="R145" s="212" t="e">
        <f t="shared" si="81"/>
        <v>#N/A</v>
      </c>
      <c r="S145" s="199"/>
      <c r="T145" s="181"/>
      <c r="U145" s="181"/>
      <c r="V145" s="181"/>
      <c r="W145" s="181"/>
      <c r="X145" s="181"/>
      <c r="Y145" s="181"/>
      <c r="Z145" s="181"/>
      <c r="AA145" s="181"/>
      <c r="AB145" s="181"/>
      <c r="AC145" s="223">
        <v>6</v>
      </c>
      <c r="AD145" s="262" t="e">
        <f t="shared" si="82"/>
        <v>#N/A</v>
      </c>
      <c r="AE145" s="224" t="e">
        <f t="shared" si="83"/>
        <v>#N/A</v>
      </c>
      <c r="AF145" s="201" t="e">
        <f t="shared" si="84"/>
        <v>#N/A</v>
      </c>
      <c r="AG145" s="45" t="e">
        <f t="shared" si="85"/>
        <v>#N/A</v>
      </c>
      <c r="AH145" s="190" t="e">
        <f>G145</f>
        <v>#N/A</v>
      </c>
      <c r="AI145" s="233" t="e">
        <f t="shared" si="87"/>
        <v>#N/A</v>
      </c>
      <c r="AJ145" s="219" t="e">
        <f t="shared" si="88"/>
        <v>#N/A</v>
      </c>
      <c r="AK145" s="220" t="e">
        <f t="shared" si="89"/>
        <v>#N/A</v>
      </c>
      <c r="AL145" s="263" t="e">
        <f t="shared" si="74"/>
        <v>#N/A</v>
      </c>
      <c r="AM145" s="264" t="e">
        <f t="shared" si="90"/>
        <v>#N/A</v>
      </c>
      <c r="AN145" s="255" t="e">
        <f t="shared" si="91"/>
        <v>#N/A</v>
      </c>
      <c r="AO145" s="213" t="e">
        <f t="shared" si="92"/>
        <v>#N/A</v>
      </c>
      <c r="AP145" s="45" t="e">
        <f t="shared" si="93"/>
        <v>#N/A</v>
      </c>
      <c r="AQ145" s="45" t="e">
        <f t="shared" si="94"/>
        <v>#N/A</v>
      </c>
      <c r="AR145" s="231" t="e">
        <f t="shared" si="95"/>
        <v>#N/A</v>
      </c>
      <c r="AS145" s="257" t="e">
        <f t="shared" si="96"/>
        <v>#N/A</v>
      </c>
      <c r="AT145" s="200" t="e">
        <f t="shared" si="97"/>
        <v>#N/A</v>
      </c>
      <c r="AU145" s="258" t="e">
        <f t="shared" si="98"/>
        <v>#N/A</v>
      </c>
      <c r="AV145" s="183" t="e">
        <f t="shared" si="99"/>
        <v>#N/A</v>
      </c>
      <c r="AW145" s="265" t="e">
        <f t="shared" si="100"/>
        <v>#N/A</v>
      </c>
      <c r="AX145" s="190" t="e">
        <f t="shared" si="101"/>
        <v>#N/A</v>
      </c>
      <c r="AY145" s="266" t="e">
        <f t="shared" si="102"/>
        <v>#N/A</v>
      </c>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1"/>
      <c r="BV145" s="181"/>
      <c r="BW145" s="181"/>
      <c r="BX145" s="181"/>
      <c r="BY145" s="181"/>
      <c r="BZ145" s="181"/>
      <c r="CA145" s="181"/>
      <c r="CB145" s="181"/>
      <c r="CC145" s="181"/>
      <c r="CD145" s="181"/>
      <c r="CE145" s="181"/>
      <c r="CF145" s="181"/>
    </row>
    <row r="146" spans="2:84" s="182" customFormat="1" ht="11.15" hidden="1" customHeight="1" thickBot="1">
      <c r="B146" s="45">
        <v>7</v>
      </c>
      <c r="C146" s="181"/>
      <c r="D146" s="181"/>
      <c r="E146" s="45" t="e">
        <f>AC108</f>
        <v>#N/A</v>
      </c>
      <c r="F146" s="45" t="e">
        <f>AE108</f>
        <v>#N/A</v>
      </c>
      <c r="G146" s="45" t="e">
        <f>AD108</f>
        <v>#N/A</v>
      </c>
      <c r="H146" s="231" t="e">
        <f t="shared" si="78"/>
        <v>#N/A</v>
      </c>
      <c r="I146" s="231" t="e">
        <f t="shared" si="79"/>
        <v>#N/A</v>
      </c>
      <c r="J146" s="199"/>
      <c r="K146" s="199"/>
      <c r="L146" s="199"/>
      <c r="M146" s="199"/>
      <c r="N146" s="45" t="e">
        <f>AC109</f>
        <v>#N/A</v>
      </c>
      <c r="O146" s="45" t="e">
        <f>AE109</f>
        <v>#N/A</v>
      </c>
      <c r="P146" s="45" t="e">
        <f>AD109</f>
        <v>#N/A</v>
      </c>
      <c r="Q146" s="212" t="e">
        <f t="shared" si="80"/>
        <v>#N/A</v>
      </c>
      <c r="R146" s="212" t="e">
        <f t="shared" si="81"/>
        <v>#N/A</v>
      </c>
      <c r="S146" s="199"/>
      <c r="T146" s="181"/>
      <c r="U146" s="181"/>
      <c r="V146" s="181"/>
      <c r="W146" s="181"/>
      <c r="X146" s="181"/>
      <c r="Y146" s="181"/>
      <c r="Z146" s="181"/>
      <c r="AA146" s="181"/>
      <c r="AB146" s="181"/>
      <c r="AC146" s="267">
        <v>7</v>
      </c>
      <c r="AD146" s="268" t="e">
        <f t="shared" si="82"/>
        <v>#N/A</v>
      </c>
      <c r="AE146" s="269" t="e">
        <f t="shared" si="83"/>
        <v>#N/A</v>
      </c>
      <c r="AF146" s="270" t="e">
        <f t="shared" si="84"/>
        <v>#N/A</v>
      </c>
      <c r="AG146" s="271" t="e">
        <f t="shared" si="85"/>
        <v>#N/A</v>
      </c>
      <c r="AH146" s="272" t="e">
        <f t="shared" si="86"/>
        <v>#N/A</v>
      </c>
      <c r="AI146" s="273" t="e">
        <f t="shared" si="87"/>
        <v>#N/A</v>
      </c>
      <c r="AJ146" s="274" t="e">
        <f t="shared" si="88"/>
        <v>#N/A</v>
      </c>
      <c r="AK146" s="275" t="e">
        <f t="shared" si="89"/>
        <v>#N/A</v>
      </c>
      <c r="AL146" s="276" t="e">
        <f t="shared" si="74"/>
        <v>#N/A</v>
      </c>
      <c r="AM146" s="277" t="e">
        <f t="shared" si="90"/>
        <v>#N/A</v>
      </c>
      <c r="AN146" s="278" t="e">
        <f t="shared" si="91"/>
        <v>#N/A</v>
      </c>
      <c r="AO146" s="279" t="e">
        <f t="shared" si="92"/>
        <v>#N/A</v>
      </c>
      <c r="AP146" s="271" t="e">
        <f t="shared" si="93"/>
        <v>#N/A</v>
      </c>
      <c r="AQ146" s="271" t="e">
        <f t="shared" si="94"/>
        <v>#N/A</v>
      </c>
      <c r="AR146" s="280" t="e">
        <f t="shared" si="95"/>
        <v>#N/A</v>
      </c>
      <c r="AS146" s="281" t="e">
        <f t="shared" si="96"/>
        <v>#N/A</v>
      </c>
      <c r="AT146" s="271" t="e">
        <f t="shared" si="97"/>
        <v>#N/A</v>
      </c>
      <c r="AU146" s="282" t="e">
        <f t="shared" si="98"/>
        <v>#N/A</v>
      </c>
      <c r="AV146" s="283" t="e">
        <f t="shared" si="99"/>
        <v>#N/A</v>
      </c>
      <c r="AW146" s="284" t="e">
        <f t="shared" si="100"/>
        <v>#N/A</v>
      </c>
      <c r="AX146" s="272" t="e">
        <f t="shared" si="101"/>
        <v>#N/A</v>
      </c>
      <c r="AY146" s="285" t="e">
        <f t="shared" si="102"/>
        <v>#N/A</v>
      </c>
      <c r="AZ146" s="181"/>
      <c r="BA146" s="181"/>
      <c r="BB146" s="181"/>
      <c r="BC146" s="181"/>
      <c r="BD146" s="181"/>
      <c r="BE146" s="181"/>
      <c r="BF146" s="181"/>
      <c r="BG146" s="181"/>
      <c r="BH146" s="181"/>
      <c r="BI146" s="181"/>
      <c r="BJ146" s="181"/>
      <c r="BK146" s="181"/>
      <c r="BL146" s="181"/>
      <c r="BM146" s="181"/>
      <c r="BN146" s="181"/>
      <c r="BO146" s="181"/>
      <c r="BP146" s="181"/>
      <c r="BQ146" s="181"/>
      <c r="BR146" s="181"/>
      <c r="BS146" s="181"/>
      <c r="BT146" s="181"/>
      <c r="BU146" s="181"/>
      <c r="BV146" s="181"/>
      <c r="BW146" s="181"/>
      <c r="BX146" s="181"/>
      <c r="BY146" s="181"/>
      <c r="BZ146" s="181"/>
      <c r="CA146" s="181"/>
      <c r="CB146" s="181"/>
      <c r="CC146" s="181"/>
      <c r="CD146" s="181"/>
      <c r="CE146" s="181"/>
      <c r="CF146" s="181"/>
    </row>
    <row r="147" spans="2:84" s="182" customFormat="1" ht="11.15" hidden="1" customHeight="1" thickBot="1">
      <c r="B147" s="187">
        <v>8</v>
      </c>
      <c r="C147" s="181"/>
      <c r="D147" s="181"/>
      <c r="E147" s="45" t="e">
        <f>AC110</f>
        <v>#N/A</v>
      </c>
      <c r="F147" s="45" t="e">
        <f>AE110</f>
        <v>#N/A</v>
      </c>
      <c r="G147" s="45" t="e">
        <f>AD110</f>
        <v>#N/A</v>
      </c>
      <c r="H147" s="231" t="e">
        <f>IF(F147="","",LEFT(ASC(F147),FIND(" ",ASC(F147),1)-1))</f>
        <v>#N/A</v>
      </c>
      <c r="I147" s="231" t="e">
        <f>IF(F147="","",MID(F147,FIND(" ",ASC(F147))+1,LEN(F147)-FIND(" ",ASC(F147))))</f>
        <v>#N/A</v>
      </c>
      <c r="J147" s="199"/>
      <c r="K147" s="199"/>
      <c r="L147" s="199"/>
      <c r="M147" s="199"/>
      <c r="N147" s="45" t="e">
        <f>AC111</f>
        <v>#N/A</v>
      </c>
      <c r="O147" s="45" t="e">
        <f>AE111</f>
        <v>#N/A</v>
      </c>
      <c r="P147" s="45" t="e">
        <f>AD111</f>
        <v>#N/A</v>
      </c>
      <c r="Q147" s="212" t="e">
        <f>IF(O147="","",LEFT(ASC(O147),FIND(" ",ASC(O147),1)-1))</f>
        <v>#N/A</v>
      </c>
      <c r="R147" s="212" t="e">
        <f>IF(O147="","",MID(O147,FIND(" ",ASC(O147))+1,LEN(O147)-FIND(" ",ASC(O147))))</f>
        <v>#N/A</v>
      </c>
      <c r="S147" s="199"/>
      <c r="T147" s="181"/>
      <c r="U147" s="181"/>
      <c r="V147" s="181"/>
      <c r="W147" s="181"/>
      <c r="X147" s="181"/>
      <c r="Y147" s="181"/>
      <c r="Z147" s="181"/>
      <c r="AA147" s="181"/>
      <c r="AB147" s="181"/>
      <c r="AC147" s="187">
        <v>8</v>
      </c>
      <c r="AD147" s="268" t="e">
        <f>E147</f>
        <v>#N/A</v>
      </c>
      <c r="AE147" s="269" t="e">
        <f t="shared" ref="AD147:AE149" si="103">F147</f>
        <v>#N/A</v>
      </c>
      <c r="AF147" s="270" t="e">
        <f t="shared" ref="AF147:AG149" si="104">H147</f>
        <v>#N/A</v>
      </c>
      <c r="AG147" s="271" t="e">
        <f t="shared" si="104"/>
        <v>#N/A</v>
      </c>
      <c r="AH147" s="272" t="e">
        <f>G147</f>
        <v>#N/A</v>
      </c>
      <c r="AI147" s="273" t="e">
        <f>VLOOKUP(AD147,$B$74:$H$93,6)</f>
        <v>#N/A</v>
      </c>
      <c r="AJ147" s="274" t="e">
        <f>IF(AI147="","",LEFT(ASC(AI147),FIND(" ",ASC(AI147),1)-1))</f>
        <v>#N/A</v>
      </c>
      <c r="AK147" s="275" t="e">
        <f>IF(AI147="","",MID(AI147,FIND(" ",ASC(AI147))+1,LEN(AI147)-FIND(" ",ASC(AI147))))</f>
        <v>#N/A</v>
      </c>
      <c r="AL147" s="276" t="e">
        <f>AF147&amp;" "&amp;AG147</f>
        <v>#N/A</v>
      </c>
      <c r="AM147" s="277" t="e">
        <f>AJ147&amp;" "&amp;AK147</f>
        <v>#N/A</v>
      </c>
      <c r="AN147" s="278" t="e">
        <f t="shared" ref="AN147:AO149" si="105">N147</f>
        <v>#N/A</v>
      </c>
      <c r="AO147" s="279" t="e">
        <f t="shared" si="105"/>
        <v>#N/A</v>
      </c>
      <c r="AP147" s="271" t="e">
        <f t="shared" ref="AP147:AQ149" si="106">Q147</f>
        <v>#N/A</v>
      </c>
      <c r="AQ147" s="271" t="e">
        <f t="shared" si="106"/>
        <v>#N/A</v>
      </c>
      <c r="AR147" s="280" t="e">
        <f>P147</f>
        <v>#N/A</v>
      </c>
      <c r="AS147" s="281" t="e">
        <f>VLOOKUP(AN147,$B$74:$H$93,6)</f>
        <v>#N/A</v>
      </c>
      <c r="AT147" s="271" t="e">
        <f>IF(AS147="","",LEFT(ASC(AS147),FIND(" ",ASC(AS147),1)-1))</f>
        <v>#N/A</v>
      </c>
      <c r="AU147" s="282" t="e">
        <f>IF(AS147="","",MID(AS147,FIND(" ",ASC(AS147))+1,LEN(AS147)-FIND(" ",ASC(AS147))))</f>
        <v>#N/A</v>
      </c>
      <c r="AV147" s="283" t="e">
        <f>AP147&amp;" "&amp;AQ147</f>
        <v>#N/A</v>
      </c>
      <c r="AW147" s="284" t="e">
        <f>AT147&amp;" "&amp;AU147</f>
        <v>#N/A</v>
      </c>
      <c r="AX147" s="272" t="e">
        <f>VLOOKUP(AD147,$B$74:$H$93,7)</f>
        <v>#N/A</v>
      </c>
      <c r="AY147" s="285" t="e">
        <f>VLOOKUP(AN147,$B$74:$H$93,7)</f>
        <v>#N/A</v>
      </c>
      <c r="AZ147" s="181"/>
      <c r="BA147" s="181"/>
      <c r="BB147" s="181"/>
      <c r="BC147" s="181"/>
      <c r="BD147" s="181"/>
      <c r="BE147" s="181"/>
      <c r="BF147" s="181"/>
      <c r="BG147" s="181"/>
      <c r="BH147" s="181"/>
      <c r="BI147" s="181"/>
      <c r="BJ147" s="181"/>
      <c r="BK147" s="181"/>
      <c r="BL147" s="181"/>
      <c r="BM147" s="181"/>
      <c r="BN147" s="181"/>
      <c r="BO147" s="181"/>
      <c r="BP147" s="181"/>
      <c r="BQ147" s="181"/>
      <c r="BR147" s="181"/>
      <c r="BS147" s="181"/>
      <c r="BT147" s="181"/>
      <c r="BU147" s="181"/>
      <c r="BV147" s="181"/>
      <c r="BW147" s="181"/>
      <c r="BX147" s="181"/>
      <c r="BY147" s="181"/>
      <c r="BZ147" s="181"/>
      <c r="CA147" s="181"/>
      <c r="CB147" s="181"/>
      <c r="CC147" s="181"/>
      <c r="CD147" s="181"/>
      <c r="CE147" s="181"/>
      <c r="CF147" s="181"/>
    </row>
    <row r="148" spans="2:84" s="182" customFormat="1" ht="11.15" hidden="1" customHeight="1" thickTop="1" thickBot="1">
      <c r="B148" s="187">
        <v>9</v>
      </c>
      <c r="C148" s="181"/>
      <c r="D148" s="181"/>
      <c r="E148" s="45" t="e">
        <f>AC112</f>
        <v>#N/A</v>
      </c>
      <c r="F148" s="45" t="e">
        <f>AE112</f>
        <v>#N/A</v>
      </c>
      <c r="G148" s="45" t="e">
        <f>AD112</f>
        <v>#N/A</v>
      </c>
      <c r="H148" s="231" t="e">
        <f>IF(F148="","",LEFT(ASC(F148),FIND(" ",ASC(F148),1)-1))</f>
        <v>#N/A</v>
      </c>
      <c r="I148" s="231" t="e">
        <f>IF(F148="","",MID(F148,FIND(" ",ASC(F148))+1,LEN(F148)-FIND(" ",ASC(F148))))</f>
        <v>#N/A</v>
      </c>
      <c r="J148" s="199"/>
      <c r="K148" s="199"/>
      <c r="L148" s="199"/>
      <c r="M148" s="199"/>
      <c r="N148" s="45" t="e">
        <f>AC113</f>
        <v>#N/A</v>
      </c>
      <c r="O148" s="45" t="e">
        <f>AE113</f>
        <v>#N/A</v>
      </c>
      <c r="P148" s="45" t="e">
        <f>AD113</f>
        <v>#N/A</v>
      </c>
      <c r="Q148" s="212" t="e">
        <f>IF(O148="","",LEFT(ASC(O148),FIND(" ",ASC(O148),1)-1))</f>
        <v>#N/A</v>
      </c>
      <c r="R148" s="212" t="e">
        <f>IF(O148="","",MID(O148,FIND(" ",ASC(O148))+1,LEN(O148)-FIND(" ",ASC(O148))))</f>
        <v>#N/A</v>
      </c>
      <c r="S148" s="199"/>
      <c r="T148" s="181"/>
      <c r="U148" s="181"/>
      <c r="V148" s="181"/>
      <c r="W148" s="181"/>
      <c r="X148" s="181"/>
      <c r="Y148" s="181"/>
      <c r="Z148" s="181"/>
      <c r="AA148" s="181"/>
      <c r="AB148" s="181"/>
      <c r="AC148" s="187">
        <v>9</v>
      </c>
      <c r="AD148" s="268" t="e">
        <f t="shared" si="103"/>
        <v>#N/A</v>
      </c>
      <c r="AE148" s="269" t="e">
        <f t="shared" si="103"/>
        <v>#N/A</v>
      </c>
      <c r="AF148" s="270" t="e">
        <f t="shared" si="104"/>
        <v>#N/A</v>
      </c>
      <c r="AG148" s="271" t="e">
        <f t="shared" si="104"/>
        <v>#N/A</v>
      </c>
      <c r="AH148" s="272" t="e">
        <f>G148</f>
        <v>#N/A</v>
      </c>
      <c r="AI148" s="273" t="e">
        <f>VLOOKUP(AD148,$B$74:$H$93,6)</f>
        <v>#N/A</v>
      </c>
      <c r="AJ148" s="274" t="e">
        <f>IF(AI148="","",LEFT(ASC(AI148),FIND(" ",ASC(AI148),1)-1))</f>
        <v>#N/A</v>
      </c>
      <c r="AK148" s="275" t="e">
        <f>IF(AI148="","",MID(AI148,FIND(" ",ASC(AI148))+1,LEN(AI148)-FIND(" ",ASC(AI148))))</f>
        <v>#N/A</v>
      </c>
      <c r="AL148" s="276" t="e">
        <f>AF148&amp;" "&amp;AG148</f>
        <v>#N/A</v>
      </c>
      <c r="AM148" s="277" t="e">
        <f>AJ148&amp;" "&amp;AK148</f>
        <v>#N/A</v>
      </c>
      <c r="AN148" s="278" t="e">
        <f t="shared" si="105"/>
        <v>#N/A</v>
      </c>
      <c r="AO148" s="279" t="e">
        <f t="shared" si="105"/>
        <v>#N/A</v>
      </c>
      <c r="AP148" s="271" t="e">
        <f t="shared" si="106"/>
        <v>#N/A</v>
      </c>
      <c r="AQ148" s="271" t="e">
        <f t="shared" si="106"/>
        <v>#N/A</v>
      </c>
      <c r="AR148" s="280" t="e">
        <f>P148</f>
        <v>#N/A</v>
      </c>
      <c r="AS148" s="281" t="e">
        <f>VLOOKUP(AN148,$B$74:$H$93,6)</f>
        <v>#N/A</v>
      </c>
      <c r="AT148" s="271" t="e">
        <f>IF(AS148="","",LEFT(ASC(AS148),FIND(" ",ASC(AS148),1)-1))</f>
        <v>#N/A</v>
      </c>
      <c r="AU148" s="282" t="e">
        <f>IF(AS148="","",MID(AS148,FIND(" ",ASC(AS148))+1,LEN(AS148)-FIND(" ",ASC(AS148))))</f>
        <v>#N/A</v>
      </c>
      <c r="AV148" s="283" t="e">
        <f>AP148&amp;" "&amp;AQ148</f>
        <v>#N/A</v>
      </c>
      <c r="AW148" s="284" t="e">
        <f>AT148&amp;" "&amp;AU148</f>
        <v>#N/A</v>
      </c>
      <c r="AX148" s="272" t="e">
        <f>VLOOKUP(AD148,$B$74:$H$93,7)</f>
        <v>#N/A</v>
      </c>
      <c r="AY148" s="285" t="e">
        <f>VLOOKUP(AN148,$B$74:$H$93,7)</f>
        <v>#N/A</v>
      </c>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row>
    <row r="149" spans="2:84" s="182" customFormat="1" ht="11.15" hidden="1" customHeight="1" thickTop="1" thickBot="1">
      <c r="B149" s="187">
        <v>10</v>
      </c>
      <c r="C149" s="181"/>
      <c r="D149" s="181"/>
      <c r="E149" s="45" t="e">
        <f>AC114</f>
        <v>#N/A</v>
      </c>
      <c r="F149" s="45" t="e">
        <f>AE114</f>
        <v>#N/A</v>
      </c>
      <c r="G149" s="45" t="e">
        <f>AD114</f>
        <v>#N/A</v>
      </c>
      <c r="H149" s="231" t="e">
        <f>IF(F149="","",LEFT(ASC(F149),FIND(" ",ASC(F149),1)-1))</f>
        <v>#N/A</v>
      </c>
      <c r="I149" s="231" t="e">
        <f>IF(F149="","",MID(F149,FIND(" ",ASC(F149))+1,LEN(F149)-FIND(" ",ASC(F149))))</f>
        <v>#N/A</v>
      </c>
      <c r="J149" s="199"/>
      <c r="K149" s="199"/>
      <c r="L149" s="199"/>
      <c r="M149" s="199"/>
      <c r="N149" s="45" t="e">
        <f>AC115</f>
        <v>#N/A</v>
      </c>
      <c r="O149" s="45" t="e">
        <f>AE115</f>
        <v>#N/A</v>
      </c>
      <c r="P149" s="45" t="e">
        <f>AD115</f>
        <v>#N/A</v>
      </c>
      <c r="Q149" s="212" t="e">
        <f>IF(O149="","",LEFT(ASC(O149),FIND(" ",ASC(O149),1)-1))</f>
        <v>#N/A</v>
      </c>
      <c r="R149" s="212" t="e">
        <f>IF(O149="","",MID(O149,FIND(" ",ASC(O149))+1,LEN(O149)-FIND(" ",ASC(O149))))</f>
        <v>#N/A</v>
      </c>
      <c r="S149" s="199"/>
      <c r="T149" s="181"/>
      <c r="U149" s="181"/>
      <c r="V149" s="181"/>
      <c r="W149" s="181"/>
      <c r="X149" s="181"/>
      <c r="Y149" s="181"/>
      <c r="Z149" s="181"/>
      <c r="AA149" s="181"/>
      <c r="AB149" s="181"/>
      <c r="AC149" s="187">
        <v>10</v>
      </c>
      <c r="AD149" s="268" t="e">
        <f t="shared" si="103"/>
        <v>#N/A</v>
      </c>
      <c r="AE149" s="269" t="e">
        <f t="shared" si="103"/>
        <v>#N/A</v>
      </c>
      <c r="AF149" s="270" t="e">
        <f t="shared" si="104"/>
        <v>#N/A</v>
      </c>
      <c r="AG149" s="271" t="e">
        <f t="shared" si="104"/>
        <v>#N/A</v>
      </c>
      <c r="AH149" s="272" t="e">
        <f>G149</f>
        <v>#N/A</v>
      </c>
      <c r="AI149" s="273" t="e">
        <f>VLOOKUP(AD149,$B$74:$H$93,6)</f>
        <v>#N/A</v>
      </c>
      <c r="AJ149" s="274" t="e">
        <f>IF(AI149="","",LEFT(ASC(AI149),FIND(" ",ASC(AI149),1)-1))</f>
        <v>#N/A</v>
      </c>
      <c r="AK149" s="275" t="e">
        <f>IF(AI149="","",MID(AI149,FIND(" ",ASC(AI149))+1,LEN(AI149)-FIND(" ",ASC(AI149))))</f>
        <v>#N/A</v>
      </c>
      <c r="AL149" s="276" t="e">
        <f>AF149&amp;" "&amp;AG149</f>
        <v>#N/A</v>
      </c>
      <c r="AM149" s="277" t="e">
        <f>AJ149&amp;" "&amp;AK149</f>
        <v>#N/A</v>
      </c>
      <c r="AN149" s="278" t="e">
        <f t="shared" si="105"/>
        <v>#N/A</v>
      </c>
      <c r="AO149" s="279" t="e">
        <f t="shared" si="105"/>
        <v>#N/A</v>
      </c>
      <c r="AP149" s="271" t="e">
        <f t="shared" si="106"/>
        <v>#N/A</v>
      </c>
      <c r="AQ149" s="271" t="e">
        <f t="shared" si="106"/>
        <v>#N/A</v>
      </c>
      <c r="AR149" s="280" t="e">
        <f>P149</f>
        <v>#N/A</v>
      </c>
      <c r="AS149" s="281" t="e">
        <f>VLOOKUP(AN149,$B$74:$H$93,6)</f>
        <v>#N/A</v>
      </c>
      <c r="AT149" s="271" t="e">
        <f>IF(AS149="","",LEFT(ASC(AS149),FIND(" ",ASC(AS149),1)-1))</f>
        <v>#N/A</v>
      </c>
      <c r="AU149" s="282" t="e">
        <f>IF(AS149="","",MID(AS149,FIND(" ",ASC(AS149))+1,LEN(AS149)-FIND(" ",ASC(AS149))))</f>
        <v>#N/A</v>
      </c>
      <c r="AV149" s="283" t="e">
        <f>AP149&amp;" "&amp;AQ149</f>
        <v>#N/A</v>
      </c>
      <c r="AW149" s="284" t="e">
        <f>AT149&amp;" "&amp;AU149</f>
        <v>#N/A</v>
      </c>
      <c r="AX149" s="272" t="e">
        <f>VLOOKUP(AD149,$B$74:$H$93,7)</f>
        <v>#N/A</v>
      </c>
      <c r="AY149" s="285" t="e">
        <f>VLOOKUP(AN149,$B$74:$H$93,7)</f>
        <v>#N/A</v>
      </c>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row>
    <row r="150" spans="2:84" s="182" customFormat="1" ht="11.15" hidden="1" customHeight="1" thickTop="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181"/>
      <c r="BW150" s="181"/>
      <c r="BX150" s="181"/>
      <c r="BY150" s="181"/>
      <c r="BZ150" s="181"/>
      <c r="CA150" s="181"/>
      <c r="CB150" s="181"/>
      <c r="CC150" s="181"/>
      <c r="CD150" s="181"/>
    </row>
    <row r="151" spans="2:84" s="182" customFormat="1" ht="11.15" hidden="1" customHeight="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45" t="s">
        <v>150</v>
      </c>
      <c r="AE151" s="45" t="s">
        <v>151</v>
      </c>
      <c r="AF151" s="45" t="s">
        <v>152</v>
      </c>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181"/>
      <c r="BW151" s="181"/>
      <c r="BX151" s="181"/>
      <c r="BY151" s="181"/>
      <c r="BZ151" s="181"/>
      <c r="CA151" s="181"/>
      <c r="CB151" s="181"/>
      <c r="CC151" s="181"/>
      <c r="CD151" s="181"/>
    </row>
    <row r="152" spans="2:84" s="182" customFormat="1" ht="11.15" hidden="1" customHeight="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45">
        <f>F94</f>
        <v>0</v>
      </c>
      <c r="AE152" s="45">
        <f>E116</f>
        <v>0</v>
      </c>
      <c r="AF152" s="45">
        <f>AD152-AE152</f>
        <v>0</v>
      </c>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c r="BK152" s="181"/>
      <c r="BL152" s="181"/>
      <c r="BM152" s="181"/>
      <c r="BN152" s="181"/>
      <c r="BO152" s="181"/>
      <c r="BP152" s="181"/>
      <c r="BQ152" s="181"/>
      <c r="BR152" s="181"/>
      <c r="BS152" s="181"/>
      <c r="BT152" s="181"/>
      <c r="BU152" s="181"/>
      <c r="BV152" s="181"/>
      <c r="BW152" s="181"/>
      <c r="BX152" s="181"/>
      <c r="BY152" s="181"/>
      <c r="BZ152" s="181"/>
      <c r="CA152" s="181"/>
      <c r="CB152" s="181"/>
      <c r="CC152" s="181"/>
      <c r="CD152" s="181"/>
    </row>
    <row r="153" spans="2:84" s="182" customFormat="1" ht="11.15" hidden="1" customHeight="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81"/>
      <c r="BR153" s="181"/>
      <c r="BS153" s="181"/>
      <c r="BT153" s="181"/>
      <c r="BU153" s="181"/>
      <c r="BV153" s="181"/>
      <c r="BW153" s="181"/>
      <c r="BX153" s="181"/>
      <c r="BY153" s="181"/>
      <c r="BZ153" s="181"/>
      <c r="CA153" s="181"/>
      <c r="CB153" s="181"/>
      <c r="CC153" s="181"/>
      <c r="CD153" s="181"/>
    </row>
    <row r="154" spans="2:84" s="182" customFormat="1" ht="11.15" hidden="1" customHeight="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c r="BF154" s="181"/>
      <c r="BG154" s="181"/>
      <c r="BH154" s="181"/>
      <c r="BI154" s="181"/>
      <c r="BJ154" s="181"/>
      <c r="BK154" s="181"/>
      <c r="BL154" s="181"/>
      <c r="BM154" s="181"/>
      <c r="BN154" s="181"/>
      <c r="BO154" s="181"/>
      <c r="BP154" s="181"/>
      <c r="BQ154" s="181"/>
      <c r="BR154" s="181"/>
      <c r="BS154" s="181"/>
      <c r="BT154" s="181"/>
      <c r="BU154" s="181"/>
      <c r="BV154" s="181"/>
      <c r="BW154" s="181"/>
      <c r="BX154" s="181"/>
      <c r="BY154" s="181"/>
      <c r="BZ154" s="181"/>
      <c r="CA154" s="181"/>
      <c r="CB154" s="181"/>
      <c r="CC154" s="181"/>
      <c r="CD154" s="181"/>
    </row>
    <row r="155" spans="2:84" s="182" customFormat="1" ht="11.15" hidden="1" customHeight="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c r="BF155" s="181"/>
      <c r="BG155" s="181"/>
      <c r="BH155" s="181"/>
      <c r="BI155" s="181"/>
      <c r="BJ155" s="181"/>
      <c r="BK155" s="181"/>
      <c r="BL155" s="181"/>
      <c r="BM155" s="181"/>
      <c r="BN155" s="181"/>
      <c r="BO155" s="181"/>
      <c r="BP155" s="181"/>
      <c r="BQ155" s="181"/>
      <c r="BR155" s="181"/>
      <c r="BS155" s="181"/>
      <c r="BT155" s="181"/>
      <c r="BU155" s="181"/>
      <c r="BV155" s="181"/>
      <c r="BW155" s="181"/>
      <c r="BX155" s="181"/>
      <c r="BY155" s="181"/>
      <c r="BZ155" s="181"/>
      <c r="CA155" s="181"/>
      <c r="CB155" s="181"/>
      <c r="CC155" s="181"/>
      <c r="CD155" s="181"/>
    </row>
    <row r="156" spans="2:84" s="182" customFormat="1" ht="11.15" customHeight="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c r="BF156" s="181"/>
      <c r="BG156" s="181"/>
      <c r="BH156" s="181"/>
      <c r="BI156" s="181"/>
      <c r="BJ156" s="181"/>
      <c r="BK156" s="181"/>
      <c r="BL156" s="181"/>
      <c r="BM156" s="181"/>
      <c r="BN156" s="181"/>
      <c r="BO156" s="181"/>
      <c r="BP156" s="181"/>
      <c r="BQ156" s="181"/>
      <c r="BR156" s="181"/>
      <c r="BS156" s="181"/>
      <c r="BT156" s="181"/>
      <c r="BU156" s="181"/>
      <c r="BV156" s="181"/>
      <c r="BW156" s="181"/>
      <c r="BX156" s="181"/>
      <c r="BY156" s="181"/>
      <c r="BZ156" s="181"/>
      <c r="CA156" s="181"/>
      <c r="CB156" s="181"/>
      <c r="CC156" s="181"/>
      <c r="CD156" s="181"/>
    </row>
    <row r="157" spans="2:84" s="182" customFormat="1" ht="11.15" customHeight="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row>
    <row r="158" spans="2:84" ht="11.1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4" ht="11.1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4" ht="11.1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1.1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1.1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1.1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1.1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1.1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1.1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1.1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1.1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1.1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1.1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1.1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1.1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1.1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1.1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1.1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1.1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1.1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1.1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1.1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1.1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1.1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1.1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1.1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1.1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1.1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1.1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1.1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1.1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1.1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1.1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1.1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1.1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1.1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1.1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1.1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1.1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1.1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1.1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1.1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1.1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1.1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1.1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1.1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1.1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1.1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1.1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1.1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1.1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1.1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1.1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1.1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1.1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1.1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1.1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1.1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row r="216" spans="2:82" ht="11.15" customHeight="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row>
  </sheetData>
  <sheetProtection sheet="1" selectLockedCells="1"/>
  <dataConsolidate/>
  <mergeCells count="340">
    <mergeCell ref="S41:S42"/>
    <mergeCell ref="X41:X42"/>
    <mergeCell ref="Y41:Y42"/>
    <mergeCell ref="Z41:Z42"/>
    <mergeCell ref="T31:W31"/>
    <mergeCell ref="T38:W38"/>
    <mergeCell ref="Y37:Y38"/>
    <mergeCell ref="T39:W39"/>
    <mergeCell ref="AA41:AA42"/>
    <mergeCell ref="AB41:AB42"/>
    <mergeCell ref="T42:W42"/>
    <mergeCell ref="T41:W41"/>
    <mergeCell ref="Y35:Y36"/>
    <mergeCell ref="Z35:Z36"/>
    <mergeCell ref="AA35:AA36"/>
    <mergeCell ref="AB35:AB36"/>
    <mergeCell ref="T35:W35"/>
    <mergeCell ref="AB39:AB40"/>
    <mergeCell ref="AA39:AA40"/>
    <mergeCell ref="Z37:Z38"/>
    <mergeCell ref="AA37:AA38"/>
    <mergeCell ref="X39:X40"/>
    <mergeCell ref="T37:W37"/>
    <mergeCell ref="AB31:AB32"/>
    <mergeCell ref="T33:W33"/>
    <mergeCell ref="Y39:Y40"/>
    <mergeCell ref="Z39:Z40"/>
    <mergeCell ref="T40:W40"/>
    <mergeCell ref="AB37:AB38"/>
    <mergeCell ref="AB33:AB34"/>
    <mergeCell ref="AA33:AA34"/>
    <mergeCell ref="X35:X36"/>
    <mergeCell ref="Y31:Y32"/>
    <mergeCell ref="X33:X34"/>
    <mergeCell ref="X37:X38"/>
    <mergeCell ref="Z33:Z34"/>
    <mergeCell ref="A34:A35"/>
    <mergeCell ref="S39:S40"/>
    <mergeCell ref="S37:S38"/>
    <mergeCell ref="T34:W34"/>
    <mergeCell ref="S33:S34"/>
    <mergeCell ref="S28:T28"/>
    <mergeCell ref="T32:W32"/>
    <mergeCell ref="T30:W30"/>
    <mergeCell ref="S35:S36"/>
    <mergeCell ref="T36:W36"/>
    <mergeCell ref="A30:A31"/>
    <mergeCell ref="A32:A33"/>
    <mergeCell ref="B32:B33"/>
    <mergeCell ref="B30:B31"/>
    <mergeCell ref="C30:C31"/>
    <mergeCell ref="N30:N31"/>
    <mergeCell ref="K30:K31"/>
    <mergeCell ref="C32:C33"/>
    <mergeCell ref="A46:A47"/>
    <mergeCell ref="S31:S32"/>
    <mergeCell ref="I32:I33"/>
    <mergeCell ref="J32:J33"/>
    <mergeCell ref="N32:N33"/>
    <mergeCell ref="O34:O35"/>
    <mergeCell ref="I34:I35"/>
    <mergeCell ref="J34:J35"/>
    <mergeCell ref="K32:K33"/>
    <mergeCell ref="O32:O33"/>
    <mergeCell ref="A44:A45"/>
    <mergeCell ref="B38:B39"/>
    <mergeCell ref="C38:C39"/>
    <mergeCell ref="D38:D39"/>
    <mergeCell ref="C40:C41"/>
    <mergeCell ref="B44:B45"/>
    <mergeCell ref="D42:D43"/>
    <mergeCell ref="A38:A39"/>
    <mergeCell ref="A40:A41"/>
    <mergeCell ref="B40:B41"/>
    <mergeCell ref="A48:A49"/>
    <mergeCell ref="C34:C35"/>
    <mergeCell ref="D34:D35"/>
    <mergeCell ref="C36:C37"/>
    <mergeCell ref="C46:C47"/>
    <mergeCell ref="D46:D47"/>
    <mergeCell ref="C48:C49"/>
    <mergeCell ref="A36:A37"/>
    <mergeCell ref="B48:B49"/>
    <mergeCell ref="B34:B35"/>
    <mergeCell ref="B46:B47"/>
    <mergeCell ref="C44:C45"/>
    <mergeCell ref="D44:D45"/>
    <mergeCell ref="B42:B43"/>
    <mergeCell ref="C24:C25"/>
    <mergeCell ref="D40:D41"/>
    <mergeCell ref="B36:B37"/>
    <mergeCell ref="C42:C43"/>
    <mergeCell ref="D30:D31"/>
    <mergeCell ref="B26:B27"/>
    <mergeCell ref="E1:AB1"/>
    <mergeCell ref="B4:E4"/>
    <mergeCell ref="E9:H9"/>
    <mergeCell ref="F4:G4"/>
    <mergeCell ref="K18:K19"/>
    <mergeCell ref="D16:D17"/>
    <mergeCell ref="C18:C19"/>
    <mergeCell ref="D18:D19"/>
    <mergeCell ref="B18:B19"/>
    <mergeCell ref="C14:C15"/>
    <mergeCell ref="P3:P9"/>
    <mergeCell ref="J3:O3"/>
    <mergeCell ref="S3:AB3"/>
    <mergeCell ref="O8:O9"/>
    <mergeCell ref="O22:O23"/>
    <mergeCell ref="N20:N21"/>
    <mergeCell ref="P20:P21"/>
    <mergeCell ref="O16:O17"/>
    <mergeCell ref="K12:K13"/>
    <mergeCell ref="N8:N9"/>
    <mergeCell ref="X27:AA27"/>
    <mergeCell ref="Z31:Z32"/>
    <mergeCell ref="Z29:Z30"/>
    <mergeCell ref="X28:X30"/>
    <mergeCell ref="X25:AA25"/>
    <mergeCell ref="AA29:AA30"/>
    <mergeCell ref="X31:X32"/>
    <mergeCell ref="AA31:AA32"/>
    <mergeCell ref="A10:A11"/>
    <mergeCell ref="A12:A13"/>
    <mergeCell ref="A14:A15"/>
    <mergeCell ref="A16:A17"/>
    <mergeCell ref="A18:A19"/>
    <mergeCell ref="A20:A21"/>
    <mergeCell ref="S44:AB51"/>
    <mergeCell ref="B8:D9"/>
    <mergeCell ref="C10:C11"/>
    <mergeCell ref="D10:D11"/>
    <mergeCell ref="C12:C13"/>
    <mergeCell ref="O38:O39"/>
    <mergeCell ref="O42:O43"/>
    <mergeCell ref="B20:B21"/>
    <mergeCell ref="B24:B25"/>
    <mergeCell ref="Y33:Y34"/>
    <mergeCell ref="A22:A23"/>
    <mergeCell ref="A24:A25"/>
    <mergeCell ref="A26:A27"/>
    <mergeCell ref="A28:A29"/>
    <mergeCell ref="A42:A43"/>
    <mergeCell ref="N42:N43"/>
    <mergeCell ref="I40:I41"/>
    <mergeCell ref="K42:K43"/>
    <mergeCell ref="D22:D23"/>
    <mergeCell ref="B22:B23"/>
    <mergeCell ref="AE4:AH4"/>
    <mergeCell ref="I22:I23"/>
    <mergeCell ref="D20:D21"/>
    <mergeCell ref="I16:I17"/>
    <mergeCell ref="B3:E3"/>
    <mergeCell ref="B5:E5"/>
    <mergeCell ref="D14:D15"/>
    <mergeCell ref="C16:C17"/>
    <mergeCell ref="I18:I19"/>
    <mergeCell ref="C20:C21"/>
    <mergeCell ref="C22:C23"/>
    <mergeCell ref="N18:N19"/>
    <mergeCell ref="D26:D27"/>
    <mergeCell ref="M20:M21"/>
    <mergeCell ref="N38:N39"/>
    <mergeCell ref="K40:K41"/>
    <mergeCell ref="L38:L39"/>
    <mergeCell ref="D36:D37"/>
    <mergeCell ref="J24:J25"/>
    <mergeCell ref="C28:C29"/>
    <mergeCell ref="P48:P49"/>
    <mergeCell ref="D48:D49"/>
    <mergeCell ref="P34:P35"/>
    <mergeCell ref="P32:P33"/>
    <mergeCell ref="L34:L35"/>
    <mergeCell ref="D28:D29"/>
    <mergeCell ref="M44:M45"/>
    <mergeCell ref="L36:L37"/>
    <mergeCell ref="L40:L41"/>
    <mergeCell ref="P46:P47"/>
    <mergeCell ref="D12:D13"/>
    <mergeCell ref="D24:D25"/>
    <mergeCell ref="D32:D33"/>
    <mergeCell ref="I30:I31"/>
    <mergeCell ref="N34:N35"/>
    <mergeCell ref="J30:J31"/>
    <mergeCell ref="I20:I21"/>
    <mergeCell ref="J20:J21"/>
    <mergeCell ref="L32:L33"/>
    <mergeCell ref="L30:L31"/>
    <mergeCell ref="C26:C27"/>
    <mergeCell ref="B28:B29"/>
    <mergeCell ref="I28:I29"/>
    <mergeCell ref="J28:J29"/>
    <mergeCell ref="I24:I25"/>
    <mergeCell ref="K38:K39"/>
    <mergeCell ref="I36:I37"/>
    <mergeCell ref="K36:K37"/>
    <mergeCell ref="B12:B13"/>
    <mergeCell ref="L18:L19"/>
    <mergeCell ref="I38:I39"/>
    <mergeCell ref="N24:N25"/>
    <mergeCell ref="K16:K17"/>
    <mergeCell ref="J22:J23"/>
    <mergeCell ref="J18:J19"/>
    <mergeCell ref="K20:K21"/>
    <mergeCell ref="I26:I27"/>
    <mergeCell ref="J26:J27"/>
    <mergeCell ref="I14:I15"/>
    <mergeCell ref="J14:J15"/>
    <mergeCell ref="N14:N15"/>
    <mergeCell ref="O14:O15"/>
    <mergeCell ref="O36:O37"/>
    <mergeCell ref="M18:M19"/>
    <mergeCell ref="N16:N17"/>
    <mergeCell ref="P36:P37"/>
    <mergeCell ref="P38:P39"/>
    <mergeCell ref="B10:B11"/>
    <mergeCell ref="O18:O19"/>
    <mergeCell ref="P18:P19"/>
    <mergeCell ref="B16:B17"/>
    <mergeCell ref="M12:M13"/>
    <mergeCell ref="M14:M15"/>
    <mergeCell ref="M16:M17"/>
    <mergeCell ref="B14:B15"/>
    <mergeCell ref="I48:I49"/>
    <mergeCell ref="J48:J49"/>
    <mergeCell ref="N48:N49"/>
    <mergeCell ref="O48:O49"/>
    <mergeCell ref="K48:K49"/>
    <mergeCell ref="P14:P15"/>
    <mergeCell ref="N40:N41"/>
    <mergeCell ref="M24:M25"/>
    <mergeCell ref="M22:M23"/>
    <mergeCell ref="N36:N37"/>
    <mergeCell ref="N46:N47"/>
    <mergeCell ref="O46:O47"/>
    <mergeCell ref="K46:K47"/>
    <mergeCell ref="N44:N45"/>
    <mergeCell ref="O44:O45"/>
    <mergeCell ref="L46:L47"/>
    <mergeCell ref="K44:K45"/>
    <mergeCell ref="L44:L45"/>
    <mergeCell ref="I44:I45"/>
    <mergeCell ref="I46:I47"/>
    <mergeCell ref="J46:J47"/>
    <mergeCell ref="L10:L11"/>
    <mergeCell ref="I10:I11"/>
    <mergeCell ref="J10:J11"/>
    <mergeCell ref="L20:L21"/>
    <mergeCell ref="L22:L23"/>
    <mergeCell ref="L24:L25"/>
    <mergeCell ref="I42:I43"/>
    <mergeCell ref="O40:O41"/>
    <mergeCell ref="J38:J39"/>
    <mergeCell ref="P44:P45"/>
    <mergeCell ref="P42:P43"/>
    <mergeCell ref="J40:J41"/>
    <mergeCell ref="P40:P41"/>
    <mergeCell ref="J44:J45"/>
    <mergeCell ref="M40:M41"/>
    <mergeCell ref="M42:M43"/>
    <mergeCell ref="J42:J43"/>
    <mergeCell ref="F3:I3"/>
    <mergeCell ref="J5:O5"/>
    <mergeCell ref="N12:N13"/>
    <mergeCell ref="O12:O13"/>
    <mergeCell ref="M10:M11"/>
    <mergeCell ref="J4:O4"/>
    <mergeCell ref="F5:I5"/>
    <mergeCell ref="K10:K11"/>
    <mergeCell ref="I8:I9"/>
    <mergeCell ref="E8:H8"/>
    <mergeCell ref="N10:N11"/>
    <mergeCell ref="J36:J37"/>
    <mergeCell ref="N26:N27"/>
    <mergeCell ref="K26:K27"/>
    <mergeCell ref="L26:L27"/>
    <mergeCell ref="N22:N23"/>
    <mergeCell ref="L12:L13"/>
    <mergeCell ref="J12:J13"/>
    <mergeCell ref="M36:M37"/>
    <mergeCell ref="I12:I13"/>
    <mergeCell ref="L14:L15"/>
    <mergeCell ref="J16:J17"/>
    <mergeCell ref="L16:L17"/>
    <mergeCell ref="AB25:AB30"/>
    <mergeCell ref="P30:P31"/>
    <mergeCell ref="O28:O29"/>
    <mergeCell ref="O30:O31"/>
    <mergeCell ref="L28:L29"/>
    <mergeCell ref="K28:K29"/>
    <mergeCell ref="S24:AB24"/>
    <mergeCell ref="S25:T25"/>
    <mergeCell ref="K34:K35"/>
    <mergeCell ref="P26:P27"/>
    <mergeCell ref="N28:N29"/>
    <mergeCell ref="O26:O27"/>
    <mergeCell ref="Z28:AA28"/>
    <mergeCell ref="S29:S30"/>
    <mergeCell ref="T29:W29"/>
    <mergeCell ref="X26:AA26"/>
    <mergeCell ref="O10:O11"/>
    <mergeCell ref="P28:P29"/>
    <mergeCell ref="P10:P11"/>
    <mergeCell ref="P24:P25"/>
    <mergeCell ref="Y28:Y30"/>
    <mergeCell ref="K22:K23"/>
    <mergeCell ref="K14:K15"/>
    <mergeCell ref="P22:P23"/>
    <mergeCell ref="P16:P17"/>
    <mergeCell ref="P12:P13"/>
    <mergeCell ref="B6:E6"/>
    <mergeCell ref="F6:H6"/>
    <mergeCell ref="N6:O7"/>
    <mergeCell ref="J73:K73"/>
    <mergeCell ref="K24:K25"/>
    <mergeCell ref="M46:M47"/>
    <mergeCell ref="M48:M49"/>
    <mergeCell ref="M38:M39"/>
    <mergeCell ref="O24:O25"/>
    <mergeCell ref="L42:L43"/>
    <mergeCell ref="B2:E2"/>
    <mergeCell ref="F2:G2"/>
    <mergeCell ref="U25:W25"/>
    <mergeCell ref="S26:T26"/>
    <mergeCell ref="U26:W26"/>
    <mergeCell ref="S4:AB23"/>
    <mergeCell ref="O20:O21"/>
    <mergeCell ref="B7:E7"/>
    <mergeCell ref="F7:I7"/>
    <mergeCell ref="J6:L9"/>
    <mergeCell ref="Q72:AK72"/>
    <mergeCell ref="L48:L49"/>
    <mergeCell ref="M26:M27"/>
    <mergeCell ref="M28:M29"/>
    <mergeCell ref="M30:M31"/>
    <mergeCell ref="M32:M33"/>
    <mergeCell ref="M34:M35"/>
    <mergeCell ref="S27:T27"/>
    <mergeCell ref="U27:W27"/>
    <mergeCell ref="U28:W28"/>
  </mergeCells>
  <phoneticPr fontId="11"/>
  <conditionalFormatting sqref="F7:I7">
    <cfRule type="expression" priority="7" stopIfTrue="1">
      <formula>$I$6="（指）"</formula>
    </cfRule>
    <cfRule type="expression" dxfId="7" priority="8" stopIfTrue="1">
      <formula>$I$6="　"</formula>
    </cfRule>
    <cfRule type="expression" dxfId="6" priority="9" stopIfTrue="1">
      <formula>$I$6="（教）"</formula>
    </cfRule>
  </conditionalFormatting>
  <conditionalFormatting sqref="B7:E7">
    <cfRule type="expression" priority="1" stopIfTrue="1">
      <formula>$I$6="（指）"</formula>
    </cfRule>
    <cfRule type="expression" dxfId="5" priority="2" stopIfTrue="1">
      <formula>$I$6="（教）"</formula>
    </cfRule>
    <cfRule type="expression" dxfId="4" priority="3" stopIfTrue="1">
      <formula>$I$6="　"</formula>
    </cfRule>
  </conditionalFormatting>
  <dataValidations count="7">
    <dataValidation imeMode="on" allowBlank="1" showInputMessage="1" showErrorMessage="1" sqref="F4:G4 F5:I5 F6"/>
    <dataValidation type="whole" imeMode="disabled" allowBlank="1" showInputMessage="1" showErrorMessage="1" errorTitle="学年" error="１から３の数字を入力してください。" sqref="I10:I49">
      <formula1>1</formula1>
      <formula2>3</formula2>
    </dataValidation>
    <dataValidation type="textLength" imeMode="on" allowBlank="1" showInputMessage="1" showErrorMessage="1" errorTitle="学校短縮名" error="１文字から3文字以内で、入力してください。_x000a_" sqref="J4:O4">
      <formula1>1</formula1>
      <formula2>3</formula2>
    </dataValidation>
    <dataValidation imeMode="hiragana" allowBlank="1" showInputMessage="1" showErrorMessage="1" sqref="E10:E49"/>
    <dataValidation type="whole" imeMode="disabled" allowBlank="1" showInputMessage="1" showErrorMessage="1" errorTitle="ランク" error="8人または、8組しか出場することができません。" sqref="N10:O49">
      <formula1>1</formula1>
      <formula2>8</formula2>
    </dataValidation>
    <dataValidation type="list" allowBlank="1" showInputMessage="1" showErrorMessage="1" sqref="F2:G2">
      <formula1>" 　,備前東,備前西,備南東,備南西,美作"</formula1>
    </dataValidation>
    <dataValidation type="list" imeMode="on" allowBlank="1" showInputMessage="1" showErrorMessage="1" sqref="I6">
      <formula1>"　,（教）,（指）"</formula1>
    </dataValidation>
  </dataValidations>
  <printOptions gridLines="1"/>
  <pageMargins left="0.7" right="0.7" top="0.75" bottom="0.75" header="0.3" footer="0.3"/>
  <pageSetup paperSize="9" orientation="portrait" r:id="rId1"/>
  <ignoredErrors>
    <ignoredError sqref="P74:P9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9</xdr:col>
                    <xdr:colOff>50800</xdr:colOff>
                    <xdr:row>9</xdr:row>
                    <xdr:rowOff>88900</xdr:rowOff>
                  </from>
                  <to>
                    <xdr:col>9</xdr:col>
                    <xdr:colOff>215900</xdr:colOff>
                    <xdr:row>10</xdr:row>
                    <xdr:rowOff>114300</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9</xdr:col>
                    <xdr:colOff>50800</xdr:colOff>
                    <xdr:row>11</xdr:row>
                    <xdr:rowOff>95250</xdr:rowOff>
                  </from>
                  <to>
                    <xdr:col>9</xdr:col>
                    <xdr:colOff>215900</xdr:colOff>
                    <xdr:row>12</xdr:row>
                    <xdr:rowOff>127000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9</xdr:col>
                    <xdr:colOff>50800</xdr:colOff>
                    <xdr:row>13</xdr:row>
                    <xdr:rowOff>95250</xdr:rowOff>
                  </from>
                  <to>
                    <xdr:col>9</xdr:col>
                    <xdr:colOff>215900</xdr:colOff>
                    <xdr:row>14</xdr:row>
                    <xdr:rowOff>114300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9</xdr:col>
                    <xdr:colOff>50800</xdr:colOff>
                    <xdr:row>15</xdr:row>
                    <xdr:rowOff>95250</xdr:rowOff>
                  </from>
                  <to>
                    <xdr:col>9</xdr:col>
                    <xdr:colOff>215900</xdr:colOff>
                    <xdr:row>16</xdr:row>
                    <xdr:rowOff>114300</xdr:rowOff>
                  </to>
                </anchor>
              </controlPr>
            </control>
          </mc:Choice>
        </mc:AlternateContent>
        <mc:AlternateContent xmlns:mc="http://schemas.openxmlformats.org/markup-compatibility/2006">
          <mc:Choice Requires="x14">
            <control shapeId="5132" r:id="rId8" name="Check Box 12">
              <controlPr defaultSize="0" autoFill="0" autoLine="0" autoPict="0">
                <anchor moveWithCells="1">
                  <from>
                    <xdr:col>9</xdr:col>
                    <xdr:colOff>50800</xdr:colOff>
                    <xdr:row>17</xdr:row>
                    <xdr:rowOff>107950</xdr:rowOff>
                  </from>
                  <to>
                    <xdr:col>9</xdr:col>
                    <xdr:colOff>215900</xdr:colOff>
                    <xdr:row>18</xdr:row>
                    <xdr:rowOff>127000</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9</xdr:col>
                    <xdr:colOff>44450</xdr:colOff>
                    <xdr:row>19</xdr:row>
                    <xdr:rowOff>114300</xdr:rowOff>
                  </from>
                  <to>
                    <xdr:col>9</xdr:col>
                    <xdr:colOff>209550</xdr:colOff>
                    <xdr:row>20</xdr:row>
                    <xdr:rowOff>139700</xdr:rowOff>
                  </to>
                </anchor>
              </controlPr>
            </control>
          </mc:Choice>
        </mc:AlternateContent>
        <mc:AlternateContent xmlns:mc="http://schemas.openxmlformats.org/markup-compatibility/2006">
          <mc:Choice Requires="x14">
            <control shapeId="5134" r:id="rId10" name="Check Box 14">
              <controlPr defaultSize="0" autoFill="0" autoLine="0" autoPict="0">
                <anchor moveWithCells="1">
                  <from>
                    <xdr:col>9</xdr:col>
                    <xdr:colOff>44450</xdr:colOff>
                    <xdr:row>21</xdr:row>
                    <xdr:rowOff>114300</xdr:rowOff>
                  </from>
                  <to>
                    <xdr:col>9</xdr:col>
                    <xdr:colOff>209550</xdr:colOff>
                    <xdr:row>22</xdr:row>
                    <xdr:rowOff>139700</xdr:rowOff>
                  </to>
                </anchor>
              </controlPr>
            </control>
          </mc:Choice>
        </mc:AlternateContent>
        <mc:AlternateContent xmlns:mc="http://schemas.openxmlformats.org/markup-compatibility/2006">
          <mc:Choice Requires="x14">
            <control shapeId="5135" r:id="rId11" name="Check Box 15">
              <controlPr defaultSize="0" autoFill="0" autoLine="0" autoPict="0">
                <anchor moveWithCells="1">
                  <from>
                    <xdr:col>9</xdr:col>
                    <xdr:colOff>44450</xdr:colOff>
                    <xdr:row>23</xdr:row>
                    <xdr:rowOff>101600</xdr:rowOff>
                  </from>
                  <to>
                    <xdr:col>9</xdr:col>
                    <xdr:colOff>209550</xdr:colOff>
                    <xdr:row>24</xdr:row>
                    <xdr:rowOff>114300</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9</xdr:col>
                    <xdr:colOff>44450</xdr:colOff>
                    <xdr:row>25</xdr:row>
                    <xdr:rowOff>127000</xdr:rowOff>
                  </from>
                  <to>
                    <xdr:col>9</xdr:col>
                    <xdr:colOff>209550</xdr:colOff>
                    <xdr:row>26</xdr:row>
                    <xdr:rowOff>133350</xdr:rowOff>
                  </to>
                </anchor>
              </controlPr>
            </control>
          </mc:Choice>
        </mc:AlternateContent>
        <mc:AlternateContent xmlns:mc="http://schemas.openxmlformats.org/markup-compatibility/2006">
          <mc:Choice Requires="x14">
            <control shapeId="5138" r:id="rId13" name="Check Box 18">
              <controlPr defaultSize="0" autoFill="0" autoLine="0" autoPict="0">
                <anchor moveWithCells="1">
                  <from>
                    <xdr:col>9</xdr:col>
                    <xdr:colOff>44450</xdr:colOff>
                    <xdr:row>27</xdr:row>
                    <xdr:rowOff>127000</xdr:rowOff>
                  </from>
                  <to>
                    <xdr:col>9</xdr:col>
                    <xdr:colOff>209550</xdr:colOff>
                    <xdr:row>28</xdr:row>
                    <xdr:rowOff>139700</xdr:rowOff>
                  </to>
                </anchor>
              </controlPr>
            </control>
          </mc:Choice>
        </mc:AlternateContent>
        <mc:AlternateContent xmlns:mc="http://schemas.openxmlformats.org/markup-compatibility/2006">
          <mc:Choice Requires="x14">
            <control shapeId="5140" r:id="rId14" name="Check Box 20">
              <controlPr defaultSize="0" autoFill="0" autoLine="0" autoPict="0">
                <anchor moveWithCells="1">
                  <from>
                    <xdr:col>9</xdr:col>
                    <xdr:colOff>44450</xdr:colOff>
                    <xdr:row>29</xdr:row>
                    <xdr:rowOff>101600</xdr:rowOff>
                  </from>
                  <to>
                    <xdr:col>9</xdr:col>
                    <xdr:colOff>209550</xdr:colOff>
                    <xdr:row>30</xdr:row>
                    <xdr:rowOff>127000</xdr:rowOff>
                  </to>
                </anchor>
              </controlPr>
            </control>
          </mc:Choice>
        </mc:AlternateContent>
        <mc:AlternateContent xmlns:mc="http://schemas.openxmlformats.org/markup-compatibility/2006">
          <mc:Choice Requires="x14">
            <control shapeId="5141" r:id="rId15" name="Check Box 21">
              <controlPr defaultSize="0" autoFill="0" autoLine="0" autoPict="0">
                <anchor moveWithCells="1">
                  <from>
                    <xdr:col>9</xdr:col>
                    <xdr:colOff>44450</xdr:colOff>
                    <xdr:row>31</xdr:row>
                    <xdr:rowOff>127000</xdr:rowOff>
                  </from>
                  <to>
                    <xdr:col>9</xdr:col>
                    <xdr:colOff>209550</xdr:colOff>
                    <xdr:row>32</xdr:row>
                    <xdr:rowOff>133350</xdr:rowOff>
                  </to>
                </anchor>
              </controlPr>
            </control>
          </mc:Choice>
        </mc:AlternateContent>
        <mc:AlternateContent xmlns:mc="http://schemas.openxmlformats.org/markup-compatibility/2006">
          <mc:Choice Requires="x14">
            <control shapeId="5142" r:id="rId16" name="Check Box 22">
              <controlPr defaultSize="0" autoFill="0" autoLine="0" autoPict="0">
                <anchor moveWithCells="1">
                  <from>
                    <xdr:col>9</xdr:col>
                    <xdr:colOff>44450</xdr:colOff>
                    <xdr:row>33</xdr:row>
                    <xdr:rowOff>127000</xdr:rowOff>
                  </from>
                  <to>
                    <xdr:col>9</xdr:col>
                    <xdr:colOff>209550</xdr:colOff>
                    <xdr:row>34</xdr:row>
                    <xdr:rowOff>133350</xdr:rowOff>
                  </to>
                </anchor>
              </controlPr>
            </control>
          </mc:Choice>
        </mc:AlternateContent>
        <mc:AlternateContent xmlns:mc="http://schemas.openxmlformats.org/markup-compatibility/2006">
          <mc:Choice Requires="x14">
            <control shapeId="5143" r:id="rId17" name="Check Box 23">
              <controlPr defaultSize="0" autoFill="0" autoLine="0" autoPict="0">
                <anchor moveWithCells="1">
                  <from>
                    <xdr:col>9</xdr:col>
                    <xdr:colOff>44450</xdr:colOff>
                    <xdr:row>35</xdr:row>
                    <xdr:rowOff>101600</xdr:rowOff>
                  </from>
                  <to>
                    <xdr:col>9</xdr:col>
                    <xdr:colOff>209550</xdr:colOff>
                    <xdr:row>36</xdr:row>
                    <xdr:rowOff>114300</xdr:rowOff>
                  </to>
                </anchor>
              </controlPr>
            </control>
          </mc:Choice>
        </mc:AlternateContent>
        <mc:AlternateContent xmlns:mc="http://schemas.openxmlformats.org/markup-compatibility/2006">
          <mc:Choice Requires="x14">
            <control shapeId="5144" r:id="rId18" name="Check Box 24">
              <controlPr defaultSize="0" autoFill="0" autoLine="0" autoPict="0">
                <anchor moveWithCells="1">
                  <from>
                    <xdr:col>9</xdr:col>
                    <xdr:colOff>44450</xdr:colOff>
                    <xdr:row>37</xdr:row>
                    <xdr:rowOff>88900</xdr:rowOff>
                  </from>
                  <to>
                    <xdr:col>9</xdr:col>
                    <xdr:colOff>209550</xdr:colOff>
                    <xdr:row>38</xdr:row>
                    <xdr:rowOff>101600</xdr:rowOff>
                  </to>
                </anchor>
              </controlPr>
            </control>
          </mc:Choice>
        </mc:AlternateContent>
        <mc:AlternateContent xmlns:mc="http://schemas.openxmlformats.org/markup-compatibility/2006">
          <mc:Choice Requires="x14">
            <control shapeId="5145" r:id="rId19" name="Check Box 25">
              <controlPr defaultSize="0" autoFill="0" autoLine="0" autoPict="0">
                <anchor moveWithCells="1">
                  <from>
                    <xdr:col>9</xdr:col>
                    <xdr:colOff>31750</xdr:colOff>
                    <xdr:row>39</xdr:row>
                    <xdr:rowOff>95250</xdr:rowOff>
                  </from>
                  <to>
                    <xdr:col>9</xdr:col>
                    <xdr:colOff>196850</xdr:colOff>
                    <xdr:row>40</xdr:row>
                    <xdr:rowOff>114300</xdr:rowOff>
                  </to>
                </anchor>
              </controlPr>
            </control>
          </mc:Choice>
        </mc:AlternateContent>
        <mc:AlternateContent xmlns:mc="http://schemas.openxmlformats.org/markup-compatibility/2006">
          <mc:Choice Requires="x14">
            <control shapeId="5147" r:id="rId20" name="Check Box 27">
              <controlPr defaultSize="0" autoFill="0" autoLine="0" autoPict="0">
                <anchor moveWithCells="1">
                  <from>
                    <xdr:col>9</xdr:col>
                    <xdr:colOff>31750</xdr:colOff>
                    <xdr:row>41</xdr:row>
                    <xdr:rowOff>95250</xdr:rowOff>
                  </from>
                  <to>
                    <xdr:col>9</xdr:col>
                    <xdr:colOff>196850</xdr:colOff>
                    <xdr:row>42</xdr:row>
                    <xdr:rowOff>101600</xdr:rowOff>
                  </to>
                </anchor>
              </controlPr>
            </control>
          </mc:Choice>
        </mc:AlternateContent>
        <mc:AlternateContent xmlns:mc="http://schemas.openxmlformats.org/markup-compatibility/2006">
          <mc:Choice Requires="x14">
            <control shapeId="5149" r:id="rId21" name="Check Box 29">
              <controlPr defaultSize="0" autoFill="0" autoLine="0" autoPict="0">
                <anchor moveWithCells="1">
                  <from>
                    <xdr:col>9</xdr:col>
                    <xdr:colOff>44450</xdr:colOff>
                    <xdr:row>43</xdr:row>
                    <xdr:rowOff>95250</xdr:rowOff>
                  </from>
                  <to>
                    <xdr:col>9</xdr:col>
                    <xdr:colOff>209550</xdr:colOff>
                    <xdr:row>44</xdr:row>
                    <xdr:rowOff>101600</xdr:rowOff>
                  </to>
                </anchor>
              </controlPr>
            </control>
          </mc:Choice>
        </mc:AlternateContent>
        <mc:AlternateContent xmlns:mc="http://schemas.openxmlformats.org/markup-compatibility/2006">
          <mc:Choice Requires="x14">
            <control shapeId="5150" r:id="rId22" name="Check Box 30">
              <controlPr defaultSize="0" autoFill="0" autoLine="0" autoPict="0">
                <anchor moveWithCells="1">
                  <from>
                    <xdr:col>9</xdr:col>
                    <xdr:colOff>31750</xdr:colOff>
                    <xdr:row>45</xdr:row>
                    <xdr:rowOff>95250</xdr:rowOff>
                  </from>
                  <to>
                    <xdr:col>9</xdr:col>
                    <xdr:colOff>196850</xdr:colOff>
                    <xdr:row>46</xdr:row>
                    <xdr:rowOff>101600</xdr:rowOff>
                  </to>
                </anchor>
              </controlPr>
            </control>
          </mc:Choice>
        </mc:AlternateContent>
        <mc:AlternateContent xmlns:mc="http://schemas.openxmlformats.org/markup-compatibility/2006">
          <mc:Choice Requires="x14">
            <control shapeId="5152" r:id="rId23" name="Check Box 32">
              <controlPr defaultSize="0" autoFill="0" autoLine="0" autoPict="0">
                <anchor moveWithCells="1">
                  <from>
                    <xdr:col>9</xdr:col>
                    <xdr:colOff>44450</xdr:colOff>
                    <xdr:row>47</xdr:row>
                    <xdr:rowOff>114300</xdr:rowOff>
                  </from>
                  <to>
                    <xdr:col>9</xdr:col>
                    <xdr:colOff>209550</xdr:colOff>
                    <xdr:row>48</xdr:row>
                    <xdr:rowOff>133350</xdr:rowOff>
                  </to>
                </anchor>
              </controlPr>
            </control>
          </mc:Choice>
        </mc:AlternateContent>
        <mc:AlternateContent xmlns:mc="http://schemas.openxmlformats.org/markup-compatibility/2006">
          <mc:Choice Requires="x14">
            <control shapeId="5155" r:id="rId24" name="Check Box 35">
              <controlPr defaultSize="0" autoFill="0" autoLine="0" autoPict="0">
                <anchor moveWithCells="1">
                  <from>
                    <xdr:col>2</xdr:col>
                    <xdr:colOff>6350</xdr:colOff>
                    <xdr:row>9</xdr:row>
                    <xdr:rowOff>95250</xdr:rowOff>
                  </from>
                  <to>
                    <xdr:col>2</xdr:col>
                    <xdr:colOff>177800</xdr:colOff>
                    <xdr:row>10</xdr:row>
                    <xdr:rowOff>127000</xdr:rowOff>
                  </to>
                </anchor>
              </controlPr>
            </control>
          </mc:Choice>
        </mc:AlternateContent>
        <mc:AlternateContent xmlns:mc="http://schemas.openxmlformats.org/markup-compatibility/2006">
          <mc:Choice Requires="x14">
            <control shapeId="5156" r:id="rId25" name="Check Box 36">
              <controlPr defaultSize="0" autoFill="0" autoLine="0" autoPict="0">
                <anchor moveWithCells="1">
                  <from>
                    <xdr:col>2</xdr:col>
                    <xdr:colOff>6350</xdr:colOff>
                    <xdr:row>11</xdr:row>
                    <xdr:rowOff>107950</xdr:rowOff>
                  </from>
                  <to>
                    <xdr:col>2</xdr:col>
                    <xdr:colOff>177800</xdr:colOff>
                    <xdr:row>12</xdr:row>
                    <xdr:rowOff>133350</xdr:rowOff>
                  </to>
                </anchor>
              </controlPr>
            </control>
          </mc:Choice>
        </mc:AlternateContent>
        <mc:AlternateContent xmlns:mc="http://schemas.openxmlformats.org/markup-compatibility/2006">
          <mc:Choice Requires="x14">
            <control shapeId="5157" r:id="rId26" name="Check Box 37">
              <controlPr defaultSize="0" autoFill="0" autoLine="0" autoPict="0">
                <anchor moveWithCells="1">
                  <from>
                    <xdr:col>2</xdr:col>
                    <xdr:colOff>6350</xdr:colOff>
                    <xdr:row>13</xdr:row>
                    <xdr:rowOff>114300</xdr:rowOff>
                  </from>
                  <to>
                    <xdr:col>2</xdr:col>
                    <xdr:colOff>177800</xdr:colOff>
                    <xdr:row>14</xdr:row>
                    <xdr:rowOff>133350</xdr:rowOff>
                  </to>
                </anchor>
              </controlPr>
            </control>
          </mc:Choice>
        </mc:AlternateContent>
        <mc:AlternateContent xmlns:mc="http://schemas.openxmlformats.org/markup-compatibility/2006">
          <mc:Choice Requires="x14">
            <control shapeId="5158" r:id="rId27" name="Check Box 38">
              <controlPr defaultSize="0" autoFill="0" autoLine="0" autoPict="0">
                <anchor moveWithCells="1">
                  <from>
                    <xdr:col>2</xdr:col>
                    <xdr:colOff>6350</xdr:colOff>
                    <xdr:row>15</xdr:row>
                    <xdr:rowOff>127000</xdr:rowOff>
                  </from>
                  <to>
                    <xdr:col>2</xdr:col>
                    <xdr:colOff>177800</xdr:colOff>
                    <xdr:row>16</xdr:row>
                    <xdr:rowOff>146050</xdr:rowOff>
                  </to>
                </anchor>
              </controlPr>
            </control>
          </mc:Choice>
        </mc:AlternateContent>
        <mc:AlternateContent xmlns:mc="http://schemas.openxmlformats.org/markup-compatibility/2006">
          <mc:Choice Requires="x14">
            <control shapeId="5159" r:id="rId28" name="Check Box 39">
              <controlPr defaultSize="0" autoFill="0" autoLine="0" autoPict="0">
                <anchor moveWithCells="1">
                  <from>
                    <xdr:col>2</xdr:col>
                    <xdr:colOff>6350</xdr:colOff>
                    <xdr:row>17</xdr:row>
                    <xdr:rowOff>133350</xdr:rowOff>
                  </from>
                  <to>
                    <xdr:col>2</xdr:col>
                    <xdr:colOff>177800</xdr:colOff>
                    <xdr:row>18</xdr:row>
                    <xdr:rowOff>152400</xdr:rowOff>
                  </to>
                </anchor>
              </controlPr>
            </control>
          </mc:Choice>
        </mc:AlternateContent>
        <mc:AlternateContent xmlns:mc="http://schemas.openxmlformats.org/markup-compatibility/2006">
          <mc:Choice Requires="x14">
            <control shapeId="5160" r:id="rId29" name="Check Box 40">
              <controlPr defaultSize="0" autoFill="0" autoLine="0" autoPict="0">
                <anchor moveWithCells="1">
                  <from>
                    <xdr:col>2</xdr:col>
                    <xdr:colOff>6350</xdr:colOff>
                    <xdr:row>19</xdr:row>
                    <xdr:rowOff>133350</xdr:rowOff>
                  </from>
                  <to>
                    <xdr:col>2</xdr:col>
                    <xdr:colOff>177800</xdr:colOff>
                    <xdr:row>20</xdr:row>
                    <xdr:rowOff>152400</xdr:rowOff>
                  </to>
                </anchor>
              </controlPr>
            </control>
          </mc:Choice>
        </mc:AlternateContent>
        <mc:AlternateContent xmlns:mc="http://schemas.openxmlformats.org/markup-compatibility/2006">
          <mc:Choice Requires="x14">
            <control shapeId="5161" r:id="rId30" name="Check Box 41">
              <controlPr defaultSize="0" autoFill="0" autoLine="0" autoPict="0">
                <anchor moveWithCells="1">
                  <from>
                    <xdr:col>2</xdr:col>
                    <xdr:colOff>6350</xdr:colOff>
                    <xdr:row>21</xdr:row>
                    <xdr:rowOff>139700</xdr:rowOff>
                  </from>
                  <to>
                    <xdr:col>2</xdr:col>
                    <xdr:colOff>177800</xdr:colOff>
                    <xdr:row>22</xdr:row>
                    <xdr:rowOff>165100</xdr:rowOff>
                  </to>
                </anchor>
              </controlPr>
            </control>
          </mc:Choice>
        </mc:AlternateContent>
        <mc:AlternateContent xmlns:mc="http://schemas.openxmlformats.org/markup-compatibility/2006">
          <mc:Choice Requires="x14">
            <control shapeId="5162" r:id="rId31" name="Check Box 42">
              <controlPr defaultSize="0" autoFill="0" autoLine="0" autoPict="0">
                <anchor moveWithCells="1">
                  <from>
                    <xdr:col>2</xdr:col>
                    <xdr:colOff>6350</xdr:colOff>
                    <xdr:row>23</xdr:row>
                    <xdr:rowOff>152400</xdr:rowOff>
                  </from>
                  <to>
                    <xdr:col>2</xdr:col>
                    <xdr:colOff>177800</xdr:colOff>
                    <xdr:row>24</xdr:row>
                    <xdr:rowOff>165100</xdr:rowOff>
                  </to>
                </anchor>
              </controlPr>
            </control>
          </mc:Choice>
        </mc:AlternateContent>
        <mc:AlternateContent xmlns:mc="http://schemas.openxmlformats.org/markup-compatibility/2006">
          <mc:Choice Requires="x14">
            <control shapeId="5163" r:id="rId32" name="Check Box 43">
              <controlPr defaultSize="0" autoFill="0" autoLine="0" autoPict="0">
                <anchor moveWithCells="1">
                  <from>
                    <xdr:col>2</xdr:col>
                    <xdr:colOff>6350</xdr:colOff>
                    <xdr:row>26</xdr:row>
                    <xdr:rowOff>0</xdr:rowOff>
                  </from>
                  <to>
                    <xdr:col>2</xdr:col>
                    <xdr:colOff>177800</xdr:colOff>
                    <xdr:row>27</xdr:row>
                    <xdr:rowOff>6350</xdr:rowOff>
                  </to>
                </anchor>
              </controlPr>
            </control>
          </mc:Choice>
        </mc:AlternateContent>
        <mc:AlternateContent xmlns:mc="http://schemas.openxmlformats.org/markup-compatibility/2006">
          <mc:Choice Requires="x14">
            <control shapeId="5164" r:id="rId33" name="Check Box 44">
              <controlPr defaultSize="0" autoFill="0" autoLine="0" autoPict="0">
                <anchor moveWithCells="1">
                  <from>
                    <xdr:col>2</xdr:col>
                    <xdr:colOff>6350</xdr:colOff>
                    <xdr:row>28</xdr:row>
                    <xdr:rowOff>0</xdr:rowOff>
                  </from>
                  <to>
                    <xdr:col>2</xdr:col>
                    <xdr:colOff>177800</xdr:colOff>
                    <xdr:row>29</xdr:row>
                    <xdr:rowOff>19050</xdr:rowOff>
                  </to>
                </anchor>
              </controlPr>
            </control>
          </mc:Choice>
        </mc:AlternateContent>
        <mc:AlternateContent xmlns:mc="http://schemas.openxmlformats.org/markup-compatibility/2006">
          <mc:Choice Requires="x14">
            <control shapeId="5165" r:id="rId34" name="Check Box 45">
              <controlPr defaultSize="0" autoFill="0" autoLine="0" autoPict="0">
                <anchor moveWithCells="1">
                  <from>
                    <xdr:col>2</xdr:col>
                    <xdr:colOff>0</xdr:colOff>
                    <xdr:row>29</xdr:row>
                    <xdr:rowOff>139700</xdr:rowOff>
                  </from>
                  <to>
                    <xdr:col>2</xdr:col>
                    <xdr:colOff>165100</xdr:colOff>
                    <xdr:row>30</xdr:row>
                    <xdr:rowOff>165100</xdr:rowOff>
                  </to>
                </anchor>
              </controlPr>
            </control>
          </mc:Choice>
        </mc:AlternateContent>
        <mc:AlternateContent xmlns:mc="http://schemas.openxmlformats.org/markup-compatibility/2006">
          <mc:Choice Requires="x14">
            <control shapeId="5166" r:id="rId35" name="Check Box 46">
              <controlPr defaultSize="0" autoFill="0" autoLine="0" autoPict="0">
                <anchor moveWithCells="1">
                  <from>
                    <xdr:col>2</xdr:col>
                    <xdr:colOff>0</xdr:colOff>
                    <xdr:row>31</xdr:row>
                    <xdr:rowOff>152400</xdr:rowOff>
                  </from>
                  <to>
                    <xdr:col>2</xdr:col>
                    <xdr:colOff>165100</xdr:colOff>
                    <xdr:row>32</xdr:row>
                    <xdr:rowOff>165100</xdr:rowOff>
                  </to>
                </anchor>
              </controlPr>
            </control>
          </mc:Choice>
        </mc:AlternateContent>
        <mc:AlternateContent xmlns:mc="http://schemas.openxmlformats.org/markup-compatibility/2006">
          <mc:Choice Requires="x14">
            <control shapeId="5167" r:id="rId36" name="Check Box 47">
              <controlPr defaultSize="0" autoFill="0" autoLine="0" autoPict="0">
                <anchor moveWithCells="1">
                  <from>
                    <xdr:col>2</xdr:col>
                    <xdr:colOff>0</xdr:colOff>
                    <xdr:row>33</xdr:row>
                    <xdr:rowOff>152400</xdr:rowOff>
                  </from>
                  <to>
                    <xdr:col>2</xdr:col>
                    <xdr:colOff>165100</xdr:colOff>
                    <xdr:row>34</xdr:row>
                    <xdr:rowOff>165100</xdr:rowOff>
                  </to>
                </anchor>
              </controlPr>
            </control>
          </mc:Choice>
        </mc:AlternateContent>
        <mc:AlternateContent xmlns:mc="http://schemas.openxmlformats.org/markup-compatibility/2006">
          <mc:Choice Requires="x14">
            <control shapeId="5168" r:id="rId37" name="Check Box 48">
              <controlPr defaultSize="0" autoFill="0" autoLine="0" autoPict="0">
                <anchor moveWithCells="1">
                  <from>
                    <xdr:col>2</xdr:col>
                    <xdr:colOff>0</xdr:colOff>
                    <xdr:row>35</xdr:row>
                    <xdr:rowOff>139700</xdr:rowOff>
                  </from>
                  <to>
                    <xdr:col>2</xdr:col>
                    <xdr:colOff>165100</xdr:colOff>
                    <xdr:row>36</xdr:row>
                    <xdr:rowOff>152400</xdr:rowOff>
                  </to>
                </anchor>
              </controlPr>
            </control>
          </mc:Choice>
        </mc:AlternateContent>
        <mc:AlternateContent xmlns:mc="http://schemas.openxmlformats.org/markup-compatibility/2006">
          <mc:Choice Requires="x14">
            <control shapeId="5169" r:id="rId38" name="Check Box 49">
              <controlPr defaultSize="0" autoFill="0" autoLine="0" autoPict="0">
                <anchor moveWithCells="1">
                  <from>
                    <xdr:col>2</xdr:col>
                    <xdr:colOff>0</xdr:colOff>
                    <xdr:row>37</xdr:row>
                    <xdr:rowOff>133350</xdr:rowOff>
                  </from>
                  <to>
                    <xdr:col>2</xdr:col>
                    <xdr:colOff>165100</xdr:colOff>
                    <xdr:row>38</xdr:row>
                    <xdr:rowOff>152400</xdr:rowOff>
                  </to>
                </anchor>
              </controlPr>
            </control>
          </mc:Choice>
        </mc:AlternateContent>
        <mc:AlternateContent xmlns:mc="http://schemas.openxmlformats.org/markup-compatibility/2006">
          <mc:Choice Requires="x14">
            <control shapeId="5170" r:id="rId39" name="Check Box 50">
              <controlPr defaultSize="0" autoFill="0" autoLine="0" autoPict="0">
                <anchor moveWithCells="1">
                  <from>
                    <xdr:col>2</xdr:col>
                    <xdr:colOff>0</xdr:colOff>
                    <xdr:row>39</xdr:row>
                    <xdr:rowOff>133350</xdr:rowOff>
                  </from>
                  <to>
                    <xdr:col>2</xdr:col>
                    <xdr:colOff>165100</xdr:colOff>
                    <xdr:row>40</xdr:row>
                    <xdr:rowOff>152400</xdr:rowOff>
                  </to>
                </anchor>
              </controlPr>
            </control>
          </mc:Choice>
        </mc:AlternateContent>
        <mc:AlternateContent xmlns:mc="http://schemas.openxmlformats.org/markup-compatibility/2006">
          <mc:Choice Requires="x14">
            <control shapeId="5171" r:id="rId40" name="Check Box 51">
              <controlPr defaultSize="0" autoFill="0" autoLine="0" autoPict="0">
                <anchor moveWithCells="1">
                  <from>
                    <xdr:col>2</xdr:col>
                    <xdr:colOff>0</xdr:colOff>
                    <xdr:row>41</xdr:row>
                    <xdr:rowOff>139700</xdr:rowOff>
                  </from>
                  <to>
                    <xdr:col>2</xdr:col>
                    <xdr:colOff>165100</xdr:colOff>
                    <xdr:row>42</xdr:row>
                    <xdr:rowOff>152400</xdr:rowOff>
                  </to>
                </anchor>
              </controlPr>
            </control>
          </mc:Choice>
        </mc:AlternateContent>
        <mc:AlternateContent xmlns:mc="http://schemas.openxmlformats.org/markup-compatibility/2006">
          <mc:Choice Requires="x14">
            <control shapeId="5172" r:id="rId41" name="Check Box 52">
              <controlPr defaultSize="0" autoFill="0" autoLine="0" autoPict="0">
                <anchor moveWithCells="1">
                  <from>
                    <xdr:col>2</xdr:col>
                    <xdr:colOff>0</xdr:colOff>
                    <xdr:row>43</xdr:row>
                    <xdr:rowOff>165100</xdr:rowOff>
                  </from>
                  <to>
                    <xdr:col>2</xdr:col>
                    <xdr:colOff>165100</xdr:colOff>
                    <xdr:row>45</xdr:row>
                    <xdr:rowOff>0</xdr:rowOff>
                  </to>
                </anchor>
              </controlPr>
            </control>
          </mc:Choice>
        </mc:AlternateContent>
        <mc:AlternateContent xmlns:mc="http://schemas.openxmlformats.org/markup-compatibility/2006">
          <mc:Choice Requires="x14">
            <control shapeId="5173" r:id="rId42" name="Check Box 53">
              <controlPr defaultSize="0" autoFill="0" autoLine="0" autoPict="0">
                <anchor moveWithCells="1">
                  <from>
                    <xdr:col>2</xdr:col>
                    <xdr:colOff>0</xdr:colOff>
                    <xdr:row>45</xdr:row>
                    <xdr:rowOff>165100</xdr:rowOff>
                  </from>
                  <to>
                    <xdr:col>2</xdr:col>
                    <xdr:colOff>165100</xdr:colOff>
                    <xdr:row>47</xdr:row>
                    <xdr:rowOff>0</xdr:rowOff>
                  </to>
                </anchor>
              </controlPr>
            </control>
          </mc:Choice>
        </mc:AlternateContent>
        <mc:AlternateContent xmlns:mc="http://schemas.openxmlformats.org/markup-compatibility/2006">
          <mc:Choice Requires="x14">
            <control shapeId="5174" r:id="rId43" name="Check Box 54">
              <controlPr defaultSize="0" autoFill="0" autoLine="0" autoPict="0">
                <anchor moveWithCells="1">
                  <from>
                    <xdr:col>2</xdr:col>
                    <xdr:colOff>0</xdr:colOff>
                    <xdr:row>47</xdr:row>
                    <xdr:rowOff>133350</xdr:rowOff>
                  </from>
                  <to>
                    <xdr:col>2</xdr:col>
                    <xdr:colOff>165100</xdr:colOff>
                    <xdr:row>48</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K201"/>
  <sheetViews>
    <sheetView zoomScale="110" zoomScaleNormal="110" workbookViewId="0">
      <selection activeCell="I18" sqref="I18:I19"/>
    </sheetView>
  </sheetViews>
  <sheetFormatPr defaultColWidth="9" defaultRowHeight="11.15" customHeight="1"/>
  <cols>
    <col min="1" max="1" width="8.984375E-2" style="6" customWidth="1"/>
    <col min="2" max="2" width="2.453125" style="6" customWidth="1"/>
    <col min="3" max="3" width="2.90625" style="6" customWidth="1"/>
    <col min="4" max="4" width="3.36328125" style="6" hidden="1" customWidth="1"/>
    <col min="5" max="5" width="6.7265625" style="6" customWidth="1"/>
    <col min="6" max="6" width="7.90625" style="6" customWidth="1"/>
    <col min="7" max="7" width="8" style="6" customWidth="1"/>
    <col min="8" max="8" width="7.90625" style="6" customWidth="1"/>
    <col min="9" max="9" width="5" style="6" customWidth="1"/>
    <col min="10" max="10" width="3.90625" style="6" customWidth="1"/>
    <col min="11" max="11" width="3.90625" style="6" hidden="1" customWidth="1"/>
    <col min="12" max="12" width="3.26953125" style="6" hidden="1" customWidth="1"/>
    <col min="13" max="13" width="4.26953125" style="6" hidden="1" customWidth="1"/>
    <col min="14" max="16" width="4.26953125" style="6" customWidth="1"/>
    <col min="17" max="17" width="1.90625" style="6" customWidth="1"/>
    <col min="18" max="18" width="1.26953125" style="6" customWidth="1"/>
    <col min="19" max="19" width="3.36328125" style="6" customWidth="1"/>
    <col min="20" max="22" width="5.36328125" style="6" customWidth="1"/>
    <col min="23" max="28" width="3.08984375" style="6" customWidth="1"/>
    <col min="29" max="29" width="2" style="6" customWidth="1"/>
    <col min="30" max="222" width="9" style="6"/>
    <col min="223" max="223" width="4.08984375" style="6" customWidth="1"/>
    <col min="224" max="226" width="9" style="6"/>
    <col min="227" max="231" width="4.26953125" style="6" customWidth="1"/>
    <col min="232" max="233" width="1.90625" style="6" customWidth="1"/>
    <col min="234" max="234" width="3.36328125" style="6" customWidth="1"/>
    <col min="235" max="237" width="5.36328125" style="6" customWidth="1"/>
    <col min="238" max="242" width="3.08984375" style="6" customWidth="1"/>
    <col min="243" max="243" width="2.26953125" style="6" customWidth="1"/>
    <col min="244" max="244" width="2" style="6" customWidth="1"/>
    <col min="245" max="16384" width="9" style="6"/>
  </cols>
  <sheetData>
    <row r="1" spans="1:82" ht="38.25" customHeight="1" thickBot="1">
      <c r="B1" s="7"/>
      <c r="C1" s="7"/>
      <c r="D1" s="7"/>
      <c r="E1" s="525" t="s">
        <v>264</v>
      </c>
      <c r="F1" s="525"/>
      <c r="G1" s="526"/>
      <c r="H1" s="526"/>
      <c r="I1" s="526"/>
      <c r="J1" s="526"/>
      <c r="K1" s="526"/>
      <c r="L1" s="526"/>
      <c r="M1" s="526"/>
      <c r="N1" s="526"/>
      <c r="O1" s="526"/>
      <c r="P1" s="526"/>
      <c r="Q1" s="526"/>
      <c r="R1" s="526"/>
      <c r="S1" s="526"/>
      <c r="T1" s="526"/>
      <c r="U1" s="526"/>
      <c r="V1" s="526"/>
      <c r="W1" s="526"/>
      <c r="X1" s="526"/>
      <c r="Y1" s="526"/>
      <c r="Z1" s="526"/>
      <c r="AA1" s="526"/>
      <c r="AB1" s="526"/>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1:82" ht="16.5" customHeight="1" thickTop="1" thickBot="1">
      <c r="B2" s="554" t="s">
        <v>187</v>
      </c>
      <c r="C2" s="555"/>
      <c r="D2" s="555"/>
      <c r="E2" s="555"/>
      <c r="F2" s="556" t="s">
        <v>219</v>
      </c>
      <c r="G2" s="55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1:82" ht="15.75" customHeight="1" thickTop="1" thickBot="1">
      <c r="B3" s="568" t="s">
        <v>46</v>
      </c>
      <c r="C3" s="569"/>
      <c r="D3" s="569"/>
      <c r="E3" s="570"/>
      <c r="F3" s="571"/>
      <c r="G3" s="572"/>
      <c r="H3" s="572"/>
      <c r="I3" s="573"/>
      <c r="J3" s="518" t="s">
        <v>144</v>
      </c>
      <c r="K3" s="518"/>
      <c r="L3" s="518"/>
      <c r="M3" s="518"/>
      <c r="N3" s="518"/>
      <c r="O3" s="519"/>
      <c r="P3" s="514" t="s">
        <v>7</v>
      </c>
      <c r="Q3" s="7"/>
      <c r="R3" s="8"/>
      <c r="S3" s="520" t="s">
        <v>48</v>
      </c>
      <c r="T3" s="520"/>
      <c r="U3" s="520"/>
      <c r="V3" s="520"/>
      <c r="W3" s="520"/>
      <c r="X3" s="520"/>
      <c r="Y3" s="520"/>
      <c r="Z3" s="520"/>
      <c r="AA3" s="520"/>
      <c r="AB3" s="520"/>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1:82" ht="15.75" customHeight="1" thickBot="1">
      <c r="B4" s="574" t="s">
        <v>1</v>
      </c>
      <c r="C4" s="528"/>
      <c r="D4" s="528"/>
      <c r="E4" s="529"/>
      <c r="F4" s="532"/>
      <c r="G4" s="533"/>
      <c r="H4" s="144"/>
      <c r="I4" s="327" t="s">
        <v>143</v>
      </c>
      <c r="J4" s="446"/>
      <c r="K4" s="446"/>
      <c r="L4" s="446"/>
      <c r="M4" s="446"/>
      <c r="N4" s="446"/>
      <c r="O4" s="447"/>
      <c r="P4" s="515"/>
      <c r="Q4" s="9"/>
      <c r="R4" s="10"/>
      <c r="S4" s="374" t="s">
        <v>225</v>
      </c>
      <c r="T4" s="375"/>
      <c r="U4" s="375"/>
      <c r="V4" s="375"/>
      <c r="W4" s="375"/>
      <c r="X4" s="375"/>
      <c r="Y4" s="375"/>
      <c r="Z4" s="375"/>
      <c r="AA4" s="375"/>
      <c r="AB4" s="375"/>
      <c r="AC4" s="67"/>
      <c r="AD4" s="7"/>
      <c r="AE4" s="475"/>
      <c r="AF4" s="475"/>
      <c r="AG4" s="475"/>
      <c r="AH4" s="475"/>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1:82" ht="15.75" customHeight="1">
      <c r="B5" s="563" t="s">
        <v>45</v>
      </c>
      <c r="C5" s="480"/>
      <c r="D5" s="480"/>
      <c r="E5" s="481"/>
      <c r="F5" s="564"/>
      <c r="G5" s="565"/>
      <c r="H5" s="565"/>
      <c r="I5" s="566"/>
      <c r="J5" s="443" t="s">
        <v>169</v>
      </c>
      <c r="K5" s="443"/>
      <c r="L5" s="443"/>
      <c r="M5" s="443"/>
      <c r="N5" s="443"/>
      <c r="O5" s="444"/>
      <c r="P5" s="515"/>
      <c r="Q5" s="9"/>
      <c r="R5" s="10"/>
      <c r="S5" s="375"/>
      <c r="T5" s="375"/>
      <c r="U5" s="375"/>
      <c r="V5" s="375"/>
      <c r="W5" s="375"/>
      <c r="X5" s="375"/>
      <c r="Y5" s="375"/>
      <c r="Z5" s="375"/>
      <c r="AA5" s="375"/>
      <c r="AB5" s="375"/>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1:82" ht="15.75" customHeight="1">
      <c r="B6" s="393" t="s">
        <v>3</v>
      </c>
      <c r="C6" s="394"/>
      <c r="D6" s="394"/>
      <c r="E6" s="395"/>
      <c r="F6" s="396"/>
      <c r="G6" s="397"/>
      <c r="H6" s="397"/>
      <c r="I6" s="328" t="s">
        <v>219</v>
      </c>
      <c r="J6" s="385" t="s">
        <v>5</v>
      </c>
      <c r="K6" s="385"/>
      <c r="L6" s="386"/>
      <c r="M6" s="11"/>
      <c r="N6" s="398" t="s">
        <v>6</v>
      </c>
      <c r="O6" s="399"/>
      <c r="P6" s="515"/>
      <c r="Q6" s="9"/>
      <c r="R6" s="10"/>
      <c r="S6" s="375"/>
      <c r="T6" s="375"/>
      <c r="U6" s="375"/>
      <c r="V6" s="375"/>
      <c r="W6" s="375"/>
      <c r="X6" s="375"/>
      <c r="Y6" s="375"/>
      <c r="Z6" s="375"/>
      <c r="AA6" s="375"/>
      <c r="AB6" s="375"/>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1:82" ht="15.75" customHeight="1" thickBot="1">
      <c r="B7" s="378" t="s">
        <v>218</v>
      </c>
      <c r="C7" s="379"/>
      <c r="D7" s="379"/>
      <c r="E7" s="380"/>
      <c r="F7" s="381"/>
      <c r="G7" s="382"/>
      <c r="H7" s="382"/>
      <c r="I7" s="383"/>
      <c r="J7" s="388"/>
      <c r="K7" s="388"/>
      <c r="L7" s="389"/>
      <c r="M7" s="11"/>
      <c r="N7" s="400"/>
      <c r="O7" s="401"/>
      <c r="P7" s="515"/>
      <c r="Q7" s="9"/>
      <c r="R7" s="10"/>
      <c r="S7" s="375"/>
      <c r="T7" s="375"/>
      <c r="U7" s="375"/>
      <c r="V7" s="375"/>
      <c r="W7" s="375"/>
      <c r="X7" s="375"/>
      <c r="Y7" s="375"/>
      <c r="Z7" s="375"/>
      <c r="AA7" s="375"/>
      <c r="AB7" s="375"/>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1:82" ht="15.75" customHeight="1">
      <c r="B8" s="486" t="s">
        <v>8</v>
      </c>
      <c r="C8" s="487"/>
      <c r="D8" s="488"/>
      <c r="E8" s="454" t="s">
        <v>44</v>
      </c>
      <c r="F8" s="455"/>
      <c r="G8" s="455"/>
      <c r="H8" s="455"/>
      <c r="I8" s="452" t="s">
        <v>4</v>
      </c>
      <c r="J8" s="387"/>
      <c r="K8" s="388"/>
      <c r="L8" s="389"/>
      <c r="M8" s="11"/>
      <c r="N8" s="523" t="s">
        <v>10</v>
      </c>
      <c r="O8" s="521" t="s">
        <v>11</v>
      </c>
      <c r="P8" s="515"/>
      <c r="Q8" s="9"/>
      <c r="R8" s="10"/>
      <c r="S8" s="375"/>
      <c r="T8" s="375"/>
      <c r="U8" s="375"/>
      <c r="V8" s="375"/>
      <c r="W8" s="375"/>
      <c r="X8" s="375"/>
      <c r="Y8" s="375"/>
      <c r="Z8" s="375"/>
      <c r="AA8" s="375"/>
      <c r="AB8" s="375"/>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15.75" customHeight="1" thickBot="1">
      <c r="B9" s="489"/>
      <c r="C9" s="490"/>
      <c r="D9" s="491"/>
      <c r="E9" s="530" t="s">
        <v>9</v>
      </c>
      <c r="F9" s="531"/>
      <c r="G9" s="531"/>
      <c r="H9" s="531"/>
      <c r="I9" s="453"/>
      <c r="J9" s="390"/>
      <c r="K9" s="391"/>
      <c r="L9" s="392"/>
      <c r="M9" s="12"/>
      <c r="N9" s="524"/>
      <c r="O9" s="522"/>
      <c r="P9" s="516"/>
      <c r="Q9" s="9"/>
      <c r="R9" s="10"/>
      <c r="S9" s="375"/>
      <c r="T9" s="375"/>
      <c r="U9" s="375"/>
      <c r="V9" s="375"/>
      <c r="W9" s="375"/>
      <c r="X9" s="375"/>
      <c r="Y9" s="375"/>
      <c r="Z9" s="375"/>
      <c r="AA9" s="375"/>
      <c r="AB9" s="375"/>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96">
        <f>IF(C10=TRUE,"①",1)</f>
        <v>1</v>
      </c>
      <c r="B10" s="465">
        <f>IF(D10=TRUE,"①",1)</f>
        <v>1</v>
      </c>
      <c r="C10" s="492"/>
      <c r="D10" s="493" t="b">
        <v>0</v>
      </c>
      <c r="E10" s="136"/>
      <c r="F10" s="75"/>
      <c r="G10" s="76"/>
      <c r="H10" s="76"/>
      <c r="I10" s="458"/>
      <c r="J10" s="460"/>
      <c r="K10" s="567" t="b">
        <v>0</v>
      </c>
      <c r="L10" s="457" t="str">
        <f>IF(K10=TRUE,"○","")</f>
        <v/>
      </c>
      <c r="M10" s="438" t="str">
        <f>IF(L10="○",A10,"")</f>
        <v/>
      </c>
      <c r="N10" s="438"/>
      <c r="O10" s="408"/>
      <c r="P10" s="412"/>
      <c r="Q10" s="9"/>
      <c r="R10" s="10"/>
      <c r="S10" s="375"/>
      <c r="T10" s="375"/>
      <c r="U10" s="375"/>
      <c r="V10" s="375"/>
      <c r="W10" s="375"/>
      <c r="X10" s="375"/>
      <c r="Y10" s="375"/>
      <c r="Z10" s="375"/>
      <c r="AA10" s="375"/>
      <c r="AB10" s="375"/>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97"/>
      <c r="B11" s="466"/>
      <c r="C11" s="470"/>
      <c r="D11" s="472"/>
      <c r="E11" s="137"/>
      <c r="F11" s="77"/>
      <c r="G11" s="77"/>
      <c r="H11" s="77"/>
      <c r="I11" s="459"/>
      <c r="J11" s="456"/>
      <c r="K11" s="562"/>
      <c r="L11" s="407"/>
      <c r="M11" s="353"/>
      <c r="N11" s="353"/>
      <c r="O11" s="409"/>
      <c r="P11" s="413"/>
      <c r="Q11" s="9"/>
      <c r="R11" s="10"/>
      <c r="S11" s="375"/>
      <c r="T11" s="375"/>
      <c r="U11" s="375"/>
      <c r="V11" s="375"/>
      <c r="W11" s="375"/>
      <c r="X11" s="375"/>
      <c r="Y11" s="375"/>
      <c r="Z11" s="375"/>
      <c r="AA11" s="375"/>
      <c r="AB11" s="375"/>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2">
        <f>IF(C12=TRUE,"②",2)</f>
        <v>2</v>
      </c>
      <c r="B12" s="467">
        <f>IF(D12=TRUE,"②",2)</f>
        <v>2</v>
      </c>
      <c r="C12" s="469"/>
      <c r="D12" s="471" t="b">
        <v>0</v>
      </c>
      <c r="E12" s="136"/>
      <c r="F12" s="78"/>
      <c r="G12" s="78"/>
      <c r="H12" s="78"/>
      <c r="I12" s="431"/>
      <c r="J12" s="433"/>
      <c r="K12" s="561" t="b">
        <v>0</v>
      </c>
      <c r="L12" s="350" t="str">
        <f>IF(K12=TRUE,"○","")</f>
        <v/>
      </c>
      <c r="M12" s="352" t="str">
        <f>IF(L12="○",A12,"")</f>
        <v/>
      </c>
      <c r="N12" s="352"/>
      <c r="O12" s="376"/>
      <c r="P12" s="410"/>
      <c r="Q12" s="9"/>
      <c r="R12" s="10"/>
      <c r="S12" s="375"/>
      <c r="T12" s="375"/>
      <c r="U12" s="375"/>
      <c r="V12" s="375"/>
      <c r="W12" s="375"/>
      <c r="X12" s="375"/>
      <c r="Y12" s="375"/>
      <c r="Z12" s="375"/>
      <c r="AA12" s="375"/>
      <c r="AB12" s="375"/>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97"/>
      <c r="B13" s="466"/>
      <c r="C13" s="470"/>
      <c r="D13" s="472"/>
      <c r="E13" s="137"/>
      <c r="F13" s="79"/>
      <c r="G13" s="79"/>
      <c r="H13" s="80"/>
      <c r="I13" s="432"/>
      <c r="J13" s="434"/>
      <c r="K13" s="562"/>
      <c r="L13" s="407"/>
      <c r="M13" s="353"/>
      <c r="N13" s="353"/>
      <c r="O13" s="377"/>
      <c r="P13" s="411"/>
      <c r="Q13" s="9"/>
      <c r="R13" s="10"/>
      <c r="S13" s="375"/>
      <c r="T13" s="375"/>
      <c r="U13" s="375"/>
      <c r="V13" s="375"/>
      <c r="W13" s="375"/>
      <c r="X13" s="375"/>
      <c r="Y13" s="375"/>
      <c r="Z13" s="375"/>
      <c r="AA13" s="375"/>
      <c r="AB13" s="375"/>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2">
        <f>IF(C14=TRUE,"③",3)</f>
        <v>3</v>
      </c>
      <c r="B14" s="467">
        <f>IF(D14=TRUE,"③",3)</f>
        <v>3</v>
      </c>
      <c r="C14" s="469"/>
      <c r="D14" s="471" t="b">
        <v>0</v>
      </c>
      <c r="E14" s="136"/>
      <c r="F14" s="78"/>
      <c r="G14" s="78"/>
      <c r="H14" s="81"/>
      <c r="I14" s="431"/>
      <c r="J14" s="456"/>
      <c r="K14" s="561" t="b">
        <v>0</v>
      </c>
      <c r="L14" s="350" t="str">
        <f>IF(K14=TRUE,"○","")</f>
        <v/>
      </c>
      <c r="M14" s="352" t="str">
        <f>IF(L14="○",A14,"")</f>
        <v/>
      </c>
      <c r="N14" s="352"/>
      <c r="O14" s="409"/>
      <c r="P14" s="413"/>
      <c r="Q14" s="9"/>
      <c r="R14" s="10"/>
      <c r="S14" s="375"/>
      <c r="T14" s="375"/>
      <c r="U14" s="375"/>
      <c r="V14" s="375"/>
      <c r="W14" s="375"/>
      <c r="X14" s="375"/>
      <c r="Y14" s="375"/>
      <c r="Z14" s="375"/>
      <c r="AA14" s="375"/>
      <c r="AB14" s="375"/>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3"/>
      <c r="B15" s="468"/>
      <c r="C15" s="470"/>
      <c r="D15" s="472"/>
      <c r="E15" s="137"/>
      <c r="F15" s="79"/>
      <c r="G15" s="79"/>
      <c r="H15" s="80"/>
      <c r="I15" s="432"/>
      <c r="J15" s="456"/>
      <c r="K15" s="562"/>
      <c r="L15" s="407"/>
      <c r="M15" s="353"/>
      <c r="N15" s="353"/>
      <c r="O15" s="409"/>
      <c r="P15" s="413"/>
      <c r="Q15" s="9"/>
      <c r="R15" s="10"/>
      <c r="S15" s="375"/>
      <c r="T15" s="375"/>
      <c r="U15" s="375"/>
      <c r="V15" s="375"/>
      <c r="W15" s="375"/>
      <c r="X15" s="375"/>
      <c r="Y15" s="375"/>
      <c r="Z15" s="375"/>
      <c r="AA15" s="375"/>
      <c r="AB15" s="375"/>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2">
        <f>IF(C16=TRUE,"④",4)</f>
        <v>4</v>
      </c>
      <c r="B16" s="467">
        <f>IF(D16=TRUE,"④",4)</f>
        <v>4</v>
      </c>
      <c r="C16" s="469"/>
      <c r="D16" s="471" t="b">
        <v>0</v>
      </c>
      <c r="E16" s="136"/>
      <c r="F16" s="78"/>
      <c r="G16" s="78"/>
      <c r="H16" s="78"/>
      <c r="I16" s="431"/>
      <c r="J16" s="433"/>
      <c r="K16" s="561" t="b">
        <v>0</v>
      </c>
      <c r="L16" s="350" t="str">
        <f>IF(K16=TRUE,"○","")</f>
        <v/>
      </c>
      <c r="M16" s="352" t="str">
        <f>IF(L16="○",A16,"")</f>
        <v/>
      </c>
      <c r="N16" s="352"/>
      <c r="O16" s="376"/>
      <c r="P16" s="410"/>
      <c r="Q16" s="9"/>
      <c r="R16" s="10"/>
      <c r="S16" s="375"/>
      <c r="T16" s="375"/>
      <c r="U16" s="375"/>
      <c r="V16" s="375"/>
      <c r="W16" s="375"/>
      <c r="X16" s="375"/>
      <c r="Y16" s="375"/>
      <c r="Z16" s="375"/>
      <c r="AA16" s="375"/>
      <c r="AB16" s="375"/>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3"/>
      <c r="B17" s="468"/>
      <c r="C17" s="470"/>
      <c r="D17" s="472"/>
      <c r="E17" s="137"/>
      <c r="F17" s="82"/>
      <c r="G17" s="82"/>
      <c r="H17" s="82"/>
      <c r="I17" s="432"/>
      <c r="J17" s="434"/>
      <c r="K17" s="562"/>
      <c r="L17" s="407"/>
      <c r="M17" s="353"/>
      <c r="N17" s="353"/>
      <c r="O17" s="377"/>
      <c r="P17" s="411"/>
      <c r="Q17" s="9"/>
      <c r="R17" s="10"/>
      <c r="S17" s="375"/>
      <c r="T17" s="375"/>
      <c r="U17" s="375"/>
      <c r="V17" s="375"/>
      <c r="W17" s="375"/>
      <c r="X17" s="375"/>
      <c r="Y17" s="375"/>
      <c r="Z17" s="375"/>
      <c r="AA17" s="375"/>
      <c r="AB17" s="375"/>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97">
        <f>IF(C18=TRUE,"⑤",5)</f>
        <v>5</v>
      </c>
      <c r="B18" s="466">
        <f>IF(D18=TRUE,"⑤",5)</f>
        <v>5</v>
      </c>
      <c r="C18" s="469"/>
      <c r="D18" s="471" t="b">
        <v>0</v>
      </c>
      <c r="E18" s="136"/>
      <c r="F18" s="83"/>
      <c r="G18" s="83"/>
      <c r="H18" s="83"/>
      <c r="I18" s="431"/>
      <c r="J18" s="456"/>
      <c r="K18" s="561" t="b">
        <v>0</v>
      </c>
      <c r="L18" s="350" t="str">
        <f>IF(K18=TRUE,"○","")</f>
        <v/>
      </c>
      <c r="M18" s="352" t="str">
        <f>IF(L18="○",A18,"")</f>
        <v/>
      </c>
      <c r="N18" s="352"/>
      <c r="O18" s="409"/>
      <c r="P18" s="413"/>
      <c r="Q18" s="9"/>
      <c r="R18" s="10"/>
      <c r="S18" s="375"/>
      <c r="T18" s="375"/>
      <c r="U18" s="375"/>
      <c r="V18" s="375"/>
      <c r="W18" s="375"/>
      <c r="X18" s="375"/>
      <c r="Y18" s="375"/>
      <c r="Z18" s="375"/>
      <c r="AA18" s="375"/>
      <c r="AB18" s="375"/>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97"/>
      <c r="B19" s="466"/>
      <c r="C19" s="470"/>
      <c r="D19" s="472"/>
      <c r="E19" s="137"/>
      <c r="F19" s="77"/>
      <c r="G19" s="77"/>
      <c r="H19" s="77"/>
      <c r="I19" s="432"/>
      <c r="J19" s="456"/>
      <c r="K19" s="562"/>
      <c r="L19" s="407"/>
      <c r="M19" s="353"/>
      <c r="N19" s="353"/>
      <c r="O19" s="409"/>
      <c r="P19" s="413"/>
      <c r="Q19" s="9"/>
      <c r="R19" s="10"/>
      <c r="S19" s="375"/>
      <c r="T19" s="375"/>
      <c r="U19" s="375"/>
      <c r="V19" s="375"/>
      <c r="W19" s="375"/>
      <c r="X19" s="375"/>
      <c r="Y19" s="375"/>
      <c r="Z19" s="375"/>
      <c r="AA19" s="375"/>
      <c r="AB19" s="375"/>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82">
        <f>IF(C20=TRUE,"⑥",6)</f>
        <v>6</v>
      </c>
      <c r="B20" s="467">
        <f>IF(D20=TRUE,"⑥",6)</f>
        <v>6</v>
      </c>
      <c r="C20" s="469"/>
      <c r="D20" s="471" t="b">
        <v>0</v>
      </c>
      <c r="E20" s="136"/>
      <c r="F20" s="78"/>
      <c r="G20" s="78"/>
      <c r="H20" s="78"/>
      <c r="I20" s="431"/>
      <c r="J20" s="433"/>
      <c r="K20" s="561" t="b">
        <v>0</v>
      </c>
      <c r="L20" s="350" t="str">
        <f>IF(K20=TRUE,"○","")</f>
        <v/>
      </c>
      <c r="M20" s="352" t="str">
        <f>IF(L20="○",A20,"")</f>
        <v/>
      </c>
      <c r="N20" s="352"/>
      <c r="O20" s="376"/>
      <c r="P20" s="410"/>
      <c r="Q20" s="9"/>
      <c r="R20" s="10"/>
      <c r="S20" s="375"/>
      <c r="T20" s="375"/>
      <c r="U20" s="375"/>
      <c r="V20" s="375"/>
      <c r="W20" s="375"/>
      <c r="X20" s="375"/>
      <c r="Y20" s="375"/>
      <c r="Z20" s="375"/>
      <c r="AA20" s="375"/>
      <c r="AB20" s="375"/>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83"/>
      <c r="B21" s="468"/>
      <c r="C21" s="470"/>
      <c r="D21" s="472"/>
      <c r="E21" s="137"/>
      <c r="F21" s="77"/>
      <c r="G21" s="77"/>
      <c r="H21" s="77"/>
      <c r="I21" s="432"/>
      <c r="J21" s="434"/>
      <c r="K21" s="562"/>
      <c r="L21" s="407"/>
      <c r="M21" s="353"/>
      <c r="N21" s="353"/>
      <c r="O21" s="377"/>
      <c r="P21" s="411"/>
      <c r="Q21" s="9"/>
      <c r="R21" s="10"/>
      <c r="S21" s="375"/>
      <c r="T21" s="375"/>
      <c r="U21" s="375"/>
      <c r="V21" s="375"/>
      <c r="W21" s="375"/>
      <c r="X21" s="375"/>
      <c r="Y21" s="375"/>
      <c r="Z21" s="375"/>
      <c r="AA21" s="375"/>
      <c r="AB21" s="375"/>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82">
        <f>IF(C22=TRUE,"⑦",7)</f>
        <v>7</v>
      </c>
      <c r="B22" s="467">
        <f>IF(D22=TRUE,"⑦",7)</f>
        <v>7</v>
      </c>
      <c r="C22" s="469"/>
      <c r="D22" s="471" t="b">
        <v>0</v>
      </c>
      <c r="E22" s="136"/>
      <c r="F22" s="78"/>
      <c r="G22" s="78"/>
      <c r="H22" s="78"/>
      <c r="I22" s="431"/>
      <c r="J22" s="433"/>
      <c r="K22" s="561" t="b">
        <v>0</v>
      </c>
      <c r="L22" s="350" t="str">
        <f>IF(K22=TRUE,"○","")</f>
        <v/>
      </c>
      <c r="M22" s="352" t="str">
        <f>IF(L22="○",A22,"")</f>
        <v/>
      </c>
      <c r="N22" s="352"/>
      <c r="O22" s="376"/>
      <c r="P22" s="410"/>
      <c r="Q22" s="9"/>
      <c r="R22" s="10"/>
      <c r="S22" s="375"/>
      <c r="T22" s="375"/>
      <c r="U22" s="375"/>
      <c r="V22" s="375"/>
      <c r="W22" s="375"/>
      <c r="X22" s="375"/>
      <c r="Y22" s="375"/>
      <c r="Z22" s="375"/>
      <c r="AA22" s="375"/>
      <c r="AB22" s="375"/>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c r="A23" s="483"/>
      <c r="B23" s="468"/>
      <c r="C23" s="470"/>
      <c r="D23" s="472"/>
      <c r="E23" s="137"/>
      <c r="F23" s="77"/>
      <c r="G23" s="77"/>
      <c r="H23" s="77"/>
      <c r="I23" s="432"/>
      <c r="J23" s="434"/>
      <c r="K23" s="562"/>
      <c r="L23" s="407"/>
      <c r="M23" s="353"/>
      <c r="N23" s="353"/>
      <c r="O23" s="377"/>
      <c r="P23" s="411"/>
      <c r="Q23" s="9"/>
      <c r="R23" s="10"/>
      <c r="S23" s="375"/>
      <c r="T23" s="375"/>
      <c r="U23" s="375"/>
      <c r="V23" s="375"/>
      <c r="W23" s="375"/>
      <c r="X23" s="375"/>
      <c r="Y23" s="375"/>
      <c r="Z23" s="375"/>
      <c r="AA23" s="375"/>
      <c r="AB23" s="375"/>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c r="A24" s="482">
        <f>IF(C24=TRUE,"⑧",8)</f>
        <v>8</v>
      </c>
      <c r="B24" s="467">
        <f>IF(D24=TRUE,"⑧",8)</f>
        <v>8</v>
      </c>
      <c r="C24" s="469"/>
      <c r="D24" s="471" t="b">
        <v>0</v>
      </c>
      <c r="E24" s="136"/>
      <c r="F24" s="78"/>
      <c r="G24" s="78"/>
      <c r="H24" s="78"/>
      <c r="I24" s="431"/>
      <c r="J24" s="433"/>
      <c r="K24" s="404" t="b">
        <v>0</v>
      </c>
      <c r="L24" s="350" t="str">
        <f>IF(K24=TRUE,"○","")</f>
        <v/>
      </c>
      <c r="M24" s="558" t="str">
        <f>IF(L24="○",A24,"")</f>
        <v/>
      </c>
      <c r="N24" s="352"/>
      <c r="O24" s="376"/>
      <c r="P24" s="410"/>
      <c r="Q24" s="9"/>
      <c r="R24" s="10"/>
      <c r="S24" s="418" t="s">
        <v>149</v>
      </c>
      <c r="T24" s="418"/>
      <c r="U24" s="418"/>
      <c r="V24" s="418"/>
      <c r="W24" s="418"/>
      <c r="X24" s="418"/>
      <c r="Y24" s="418"/>
      <c r="Z24" s="418"/>
      <c r="AA24" s="418"/>
      <c r="AB24" s="418"/>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Top="1" thickBot="1">
      <c r="A25" s="483"/>
      <c r="B25" s="468"/>
      <c r="C25" s="470"/>
      <c r="D25" s="472"/>
      <c r="E25" s="137"/>
      <c r="F25" s="82"/>
      <c r="G25" s="82"/>
      <c r="H25" s="82"/>
      <c r="I25" s="432"/>
      <c r="J25" s="434"/>
      <c r="K25" s="405"/>
      <c r="L25" s="407"/>
      <c r="M25" s="560"/>
      <c r="N25" s="353"/>
      <c r="O25" s="377"/>
      <c r="P25" s="411"/>
      <c r="Q25" s="9"/>
      <c r="R25" s="10"/>
      <c r="S25" s="419" t="s">
        <v>46</v>
      </c>
      <c r="T25" s="420"/>
      <c r="U25" s="366">
        <v>43627</v>
      </c>
      <c r="V25" s="367"/>
      <c r="W25" s="368"/>
      <c r="X25" s="505" t="s">
        <v>145</v>
      </c>
      <c r="Y25" s="506"/>
      <c r="Z25" s="506"/>
      <c r="AA25" s="507"/>
      <c r="AB25" s="435"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thickBot="1">
      <c r="A26" s="482">
        <f>IF(C26=TRUE,"⑨",9)</f>
        <v>9</v>
      </c>
      <c r="B26" s="467">
        <f>IF(D26=TRUE,"⑨",9)</f>
        <v>9</v>
      </c>
      <c r="C26" s="469"/>
      <c r="D26" s="471" t="b">
        <v>0</v>
      </c>
      <c r="E26" s="136"/>
      <c r="F26" s="83"/>
      <c r="G26" s="83"/>
      <c r="H26" s="83"/>
      <c r="I26" s="431"/>
      <c r="J26" s="433"/>
      <c r="K26" s="404" t="b">
        <v>0</v>
      </c>
      <c r="L26" s="350" t="str">
        <f>IF(K26=TRUE,"○","")</f>
        <v/>
      </c>
      <c r="M26" s="558" t="str">
        <f>IF(L26="○",A26,"")</f>
        <v/>
      </c>
      <c r="N26" s="352"/>
      <c r="O26" s="376"/>
      <c r="P26" s="410"/>
      <c r="Q26" s="9"/>
      <c r="R26" s="10"/>
      <c r="S26" s="369" t="s">
        <v>1</v>
      </c>
      <c r="T26" s="370"/>
      <c r="U26" s="371" t="s">
        <v>224</v>
      </c>
      <c r="V26" s="372"/>
      <c r="W26" s="373"/>
      <c r="X26" s="428" t="s">
        <v>174</v>
      </c>
      <c r="Y26" s="429"/>
      <c r="Z26" s="429"/>
      <c r="AA26" s="430"/>
      <c r="AB26" s="436"/>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c r="A27" s="483"/>
      <c r="B27" s="468"/>
      <c r="C27" s="470"/>
      <c r="D27" s="472"/>
      <c r="E27" s="137"/>
      <c r="F27" s="77"/>
      <c r="G27" s="77"/>
      <c r="H27" s="77"/>
      <c r="I27" s="432"/>
      <c r="J27" s="434"/>
      <c r="K27" s="405"/>
      <c r="L27" s="407"/>
      <c r="M27" s="560"/>
      <c r="N27" s="353"/>
      <c r="O27" s="377"/>
      <c r="P27" s="411"/>
      <c r="Q27" s="9"/>
      <c r="R27" s="10"/>
      <c r="S27" s="354" t="s">
        <v>45</v>
      </c>
      <c r="T27" s="355"/>
      <c r="U27" s="356" t="s">
        <v>49</v>
      </c>
      <c r="V27" s="357"/>
      <c r="W27" s="358"/>
      <c r="X27" s="498" t="s">
        <v>169</v>
      </c>
      <c r="Y27" s="499"/>
      <c r="Z27" s="499"/>
      <c r="AA27" s="500"/>
      <c r="AB27" s="436"/>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thickBot="1">
      <c r="A28" s="482">
        <f>IF(C28=TRUE,"⑩",10)</f>
        <v>10</v>
      </c>
      <c r="B28" s="467">
        <f>IF(D28=TRUE,"⑩",10)</f>
        <v>10</v>
      </c>
      <c r="C28" s="469"/>
      <c r="D28" s="471" t="b">
        <v>0</v>
      </c>
      <c r="E28" s="136"/>
      <c r="F28" s="78"/>
      <c r="G28" s="78"/>
      <c r="H28" s="78"/>
      <c r="I28" s="431"/>
      <c r="J28" s="433"/>
      <c r="K28" s="404" t="b">
        <v>0</v>
      </c>
      <c r="L28" s="350" t="str">
        <f>IF(K28=TRUE,"○","")</f>
        <v/>
      </c>
      <c r="M28" s="558" t="str">
        <f>IF(L28="○",A28,"")</f>
        <v/>
      </c>
      <c r="N28" s="352"/>
      <c r="O28" s="376"/>
      <c r="P28" s="410"/>
      <c r="Q28" s="9"/>
      <c r="R28" s="10"/>
      <c r="S28" s="541" t="s">
        <v>3</v>
      </c>
      <c r="T28" s="542"/>
      <c r="U28" s="359" t="s">
        <v>50</v>
      </c>
      <c r="V28" s="360"/>
      <c r="W28" s="361"/>
      <c r="X28" s="503" t="s">
        <v>4</v>
      </c>
      <c r="Y28" s="414" t="s">
        <v>5</v>
      </c>
      <c r="Z28" s="421" t="s">
        <v>6</v>
      </c>
      <c r="AA28" s="422"/>
      <c r="AB28" s="436"/>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c r="A29" s="483"/>
      <c r="B29" s="468"/>
      <c r="C29" s="470"/>
      <c r="D29" s="472"/>
      <c r="E29" s="137"/>
      <c r="F29" s="77"/>
      <c r="G29" s="77"/>
      <c r="H29" s="77"/>
      <c r="I29" s="432"/>
      <c r="J29" s="434"/>
      <c r="K29" s="405"/>
      <c r="L29" s="407"/>
      <c r="M29" s="560"/>
      <c r="N29" s="353"/>
      <c r="O29" s="377"/>
      <c r="P29" s="411"/>
      <c r="Q29" s="9"/>
      <c r="R29" s="10"/>
      <c r="S29" s="423" t="s">
        <v>8</v>
      </c>
      <c r="T29" s="425" t="s">
        <v>44</v>
      </c>
      <c r="U29" s="426"/>
      <c r="V29" s="426"/>
      <c r="W29" s="427"/>
      <c r="X29" s="503"/>
      <c r="Y29" s="414"/>
      <c r="Z29" s="501" t="s">
        <v>10</v>
      </c>
      <c r="AA29" s="508" t="s">
        <v>11</v>
      </c>
      <c r="AB29" s="436"/>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thickBot="1">
      <c r="A30" s="482">
        <f>IF(C30=TRUE,"⑪",11)</f>
        <v>11</v>
      </c>
      <c r="B30" s="467">
        <f>IF(D30=TRUE,"⑪",11)</f>
        <v>11</v>
      </c>
      <c r="C30" s="469"/>
      <c r="D30" s="471" t="b">
        <v>0</v>
      </c>
      <c r="E30" s="136"/>
      <c r="F30" s="78"/>
      <c r="G30" s="78"/>
      <c r="H30" s="78"/>
      <c r="I30" s="431"/>
      <c r="J30" s="433"/>
      <c r="K30" s="404" t="b">
        <v>0</v>
      </c>
      <c r="L30" s="350" t="str">
        <f>IF(K30=TRUE,"○","")</f>
        <v/>
      </c>
      <c r="M30" s="558" t="str">
        <f>IF(L30="○",A30,"")</f>
        <v/>
      </c>
      <c r="N30" s="352"/>
      <c r="O30" s="376"/>
      <c r="P30" s="410"/>
      <c r="Q30" s="9"/>
      <c r="R30" s="10"/>
      <c r="S30" s="424"/>
      <c r="T30" s="543" t="s">
        <v>9</v>
      </c>
      <c r="U30" s="544"/>
      <c r="V30" s="544"/>
      <c r="W30" s="545"/>
      <c r="X30" s="504"/>
      <c r="Y30" s="415"/>
      <c r="Z30" s="502"/>
      <c r="AA30" s="509"/>
      <c r="AB30" s="437"/>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c r="A31" s="483"/>
      <c r="B31" s="468"/>
      <c r="C31" s="470"/>
      <c r="D31" s="472"/>
      <c r="E31" s="137"/>
      <c r="F31" s="77"/>
      <c r="G31" s="77"/>
      <c r="H31" s="77"/>
      <c r="I31" s="432"/>
      <c r="J31" s="434"/>
      <c r="K31" s="405"/>
      <c r="L31" s="407"/>
      <c r="M31" s="560"/>
      <c r="N31" s="353"/>
      <c r="O31" s="377"/>
      <c r="P31" s="411"/>
      <c r="Q31" s="9"/>
      <c r="R31" s="10"/>
      <c r="S31" s="537" t="s">
        <v>68</v>
      </c>
      <c r="T31" s="548" t="s">
        <v>176</v>
      </c>
      <c r="U31" s="548"/>
      <c r="V31" s="548"/>
      <c r="W31" s="549"/>
      <c r="X31" s="510">
        <v>3</v>
      </c>
      <c r="Y31" s="494" t="s">
        <v>66</v>
      </c>
      <c r="Z31" s="494">
        <v>1</v>
      </c>
      <c r="AA31" s="512">
        <v>1</v>
      </c>
      <c r="AB31" s="546"/>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thickBot="1">
      <c r="A32" s="482">
        <f>IF(C32=TRUE,"⑫",12)</f>
        <v>12</v>
      </c>
      <c r="B32" s="467">
        <f>IF(D32=TRUE,"⑫",12)</f>
        <v>12</v>
      </c>
      <c r="C32" s="469"/>
      <c r="D32" s="471" t="b">
        <v>0</v>
      </c>
      <c r="E32" s="136"/>
      <c r="F32" s="78"/>
      <c r="G32" s="78"/>
      <c r="H32" s="78"/>
      <c r="I32" s="431"/>
      <c r="J32" s="433"/>
      <c r="K32" s="404" t="b">
        <v>0</v>
      </c>
      <c r="L32" s="350" t="str">
        <f>IF(K32=TRUE,"○","")</f>
        <v/>
      </c>
      <c r="M32" s="558" t="str">
        <f>IF(L32="○",A32,"")</f>
        <v/>
      </c>
      <c r="N32" s="352"/>
      <c r="O32" s="376"/>
      <c r="P32" s="410"/>
      <c r="Q32" s="9"/>
      <c r="R32" s="10"/>
      <c r="S32" s="538"/>
      <c r="T32" s="539" t="s">
        <v>175</v>
      </c>
      <c r="U32" s="539"/>
      <c r="V32" s="539"/>
      <c r="W32" s="540"/>
      <c r="X32" s="511"/>
      <c r="Y32" s="495"/>
      <c r="Z32" s="495"/>
      <c r="AA32" s="513"/>
      <c r="AB32" s="547"/>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c r="A33" s="483"/>
      <c r="B33" s="468"/>
      <c r="C33" s="470"/>
      <c r="D33" s="472"/>
      <c r="E33" s="137"/>
      <c r="F33" s="82"/>
      <c r="G33" s="82"/>
      <c r="H33" s="82"/>
      <c r="I33" s="432"/>
      <c r="J33" s="434"/>
      <c r="K33" s="405"/>
      <c r="L33" s="407"/>
      <c r="M33" s="560"/>
      <c r="N33" s="353"/>
      <c r="O33" s="377"/>
      <c r="P33" s="411"/>
      <c r="Q33" s="9"/>
      <c r="R33" s="10"/>
      <c r="S33" s="537">
        <v>2</v>
      </c>
      <c r="T33" s="548" t="s">
        <v>177</v>
      </c>
      <c r="U33" s="548"/>
      <c r="V33" s="548"/>
      <c r="W33" s="549"/>
      <c r="X33" s="510">
        <v>2</v>
      </c>
      <c r="Y33" s="494" t="s">
        <v>66</v>
      </c>
      <c r="Z33" s="494"/>
      <c r="AA33" s="512">
        <v>2</v>
      </c>
      <c r="AB33" s="546"/>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thickBot="1">
      <c r="A34" s="497">
        <f>IF(C34=TRUE,"⑬",13)</f>
        <v>13</v>
      </c>
      <c r="B34" s="466">
        <f>IF(D34=TRUE,"⑬",13)</f>
        <v>13</v>
      </c>
      <c r="C34" s="469"/>
      <c r="D34" s="471" t="b">
        <v>0</v>
      </c>
      <c r="E34" s="136"/>
      <c r="F34" s="83"/>
      <c r="G34" s="83"/>
      <c r="H34" s="83"/>
      <c r="I34" s="431"/>
      <c r="J34" s="456"/>
      <c r="K34" s="404" t="b">
        <v>0</v>
      </c>
      <c r="L34" s="350" t="str">
        <f>IF(K34=TRUE,"○","")</f>
        <v/>
      </c>
      <c r="M34" s="558" t="str">
        <f>IF(L34="○",A34,"")</f>
        <v/>
      </c>
      <c r="N34" s="352"/>
      <c r="O34" s="409"/>
      <c r="P34" s="413"/>
      <c r="Q34" s="9"/>
      <c r="R34" s="10"/>
      <c r="S34" s="538"/>
      <c r="T34" s="539" t="s">
        <v>178</v>
      </c>
      <c r="U34" s="539"/>
      <c r="V34" s="539"/>
      <c r="W34" s="540"/>
      <c r="X34" s="511"/>
      <c r="Y34" s="495"/>
      <c r="Z34" s="495"/>
      <c r="AA34" s="513"/>
      <c r="AB34" s="547"/>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c r="A35" s="497"/>
      <c r="B35" s="466"/>
      <c r="C35" s="470"/>
      <c r="D35" s="472"/>
      <c r="E35" s="137"/>
      <c r="F35" s="77"/>
      <c r="G35" s="77"/>
      <c r="H35" s="77"/>
      <c r="I35" s="432"/>
      <c r="J35" s="456"/>
      <c r="K35" s="405"/>
      <c r="L35" s="407"/>
      <c r="M35" s="560"/>
      <c r="N35" s="353"/>
      <c r="O35" s="409"/>
      <c r="P35" s="413"/>
      <c r="Q35" s="9"/>
      <c r="R35" s="10"/>
      <c r="S35" s="537">
        <v>3</v>
      </c>
      <c r="T35" s="548" t="s">
        <v>180</v>
      </c>
      <c r="U35" s="548"/>
      <c r="V35" s="548"/>
      <c r="W35" s="549"/>
      <c r="X35" s="510">
        <v>3</v>
      </c>
      <c r="Y35" s="494"/>
      <c r="Z35" s="494">
        <v>2</v>
      </c>
      <c r="AA35" s="512">
        <v>1</v>
      </c>
      <c r="AB35" s="546"/>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thickBot="1">
      <c r="A36" s="482">
        <f>IF(C36=TRUE,"⑭",14)</f>
        <v>14</v>
      </c>
      <c r="B36" s="467">
        <f>IF(D36=TRUE,"⑭",14)</f>
        <v>14</v>
      </c>
      <c r="C36" s="469"/>
      <c r="D36" s="471" t="b">
        <v>0</v>
      </c>
      <c r="E36" s="136"/>
      <c r="F36" s="78"/>
      <c r="G36" s="78"/>
      <c r="H36" s="78"/>
      <c r="I36" s="431"/>
      <c r="J36" s="433"/>
      <c r="K36" s="404" t="b">
        <v>0</v>
      </c>
      <c r="L36" s="350" t="str">
        <f>IF(K36=TRUE,"○","")</f>
        <v/>
      </c>
      <c r="M36" s="558" t="str">
        <f>IF(L36="○",A36,"")</f>
        <v/>
      </c>
      <c r="N36" s="352"/>
      <c r="O36" s="376"/>
      <c r="P36" s="410"/>
      <c r="Q36" s="9"/>
      <c r="R36" s="10"/>
      <c r="S36" s="538"/>
      <c r="T36" s="539" t="s">
        <v>179</v>
      </c>
      <c r="U36" s="539"/>
      <c r="V36" s="539"/>
      <c r="W36" s="540"/>
      <c r="X36" s="511"/>
      <c r="Y36" s="495"/>
      <c r="Z36" s="495"/>
      <c r="AA36" s="513"/>
      <c r="AB36" s="547"/>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c r="A37" s="483"/>
      <c r="B37" s="468"/>
      <c r="C37" s="470"/>
      <c r="D37" s="472"/>
      <c r="E37" s="137"/>
      <c r="F37" s="77"/>
      <c r="G37" s="77"/>
      <c r="H37" s="77"/>
      <c r="I37" s="432"/>
      <c r="J37" s="434"/>
      <c r="K37" s="405"/>
      <c r="L37" s="407"/>
      <c r="M37" s="560"/>
      <c r="N37" s="353"/>
      <c r="O37" s="377"/>
      <c r="P37" s="411"/>
      <c r="Q37" s="9"/>
      <c r="R37" s="10"/>
      <c r="S37" s="537">
        <v>4</v>
      </c>
      <c r="T37" s="548" t="s">
        <v>181</v>
      </c>
      <c r="U37" s="548"/>
      <c r="V37" s="548"/>
      <c r="W37" s="549"/>
      <c r="X37" s="510">
        <v>2</v>
      </c>
      <c r="Y37" s="494" t="s">
        <v>66</v>
      </c>
      <c r="Z37" s="494"/>
      <c r="AA37" s="512">
        <v>2</v>
      </c>
      <c r="AB37" s="546"/>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thickBot="1">
      <c r="A38" s="497">
        <f>IF(C38=TRUE,"⑮",15)</f>
        <v>15</v>
      </c>
      <c r="B38" s="466">
        <f>IF(D38=TRUE,"⑮",15)</f>
        <v>15</v>
      </c>
      <c r="C38" s="469"/>
      <c r="D38" s="471" t="b">
        <v>0</v>
      </c>
      <c r="E38" s="136"/>
      <c r="F38" s="78"/>
      <c r="G38" s="78"/>
      <c r="H38" s="78"/>
      <c r="I38" s="431"/>
      <c r="J38" s="456"/>
      <c r="K38" s="404" t="b">
        <v>0</v>
      </c>
      <c r="L38" s="350" t="str">
        <f>IF(K38=TRUE,"○","")</f>
        <v/>
      </c>
      <c r="M38" s="558" t="str">
        <f>IF(L38="○",A38,"")</f>
        <v/>
      </c>
      <c r="N38" s="352"/>
      <c r="O38" s="409"/>
      <c r="P38" s="413"/>
      <c r="Q38" s="9"/>
      <c r="R38" s="10"/>
      <c r="S38" s="538"/>
      <c r="T38" s="539" t="s">
        <v>182</v>
      </c>
      <c r="U38" s="539"/>
      <c r="V38" s="539"/>
      <c r="W38" s="540"/>
      <c r="X38" s="511"/>
      <c r="Y38" s="495"/>
      <c r="Z38" s="495"/>
      <c r="AA38" s="513"/>
      <c r="AB38" s="547"/>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c r="A39" s="497"/>
      <c r="B39" s="466"/>
      <c r="C39" s="470"/>
      <c r="D39" s="472"/>
      <c r="E39" s="137"/>
      <c r="F39" s="77"/>
      <c r="G39" s="77"/>
      <c r="H39" s="77"/>
      <c r="I39" s="432"/>
      <c r="J39" s="456"/>
      <c r="K39" s="405"/>
      <c r="L39" s="407"/>
      <c r="M39" s="560"/>
      <c r="N39" s="353"/>
      <c r="O39" s="409"/>
      <c r="P39" s="413"/>
      <c r="Q39" s="9"/>
      <c r="R39" s="10"/>
      <c r="S39" s="537">
        <v>5</v>
      </c>
      <c r="T39" s="552"/>
      <c r="U39" s="552"/>
      <c r="V39" s="552"/>
      <c r="W39" s="553"/>
      <c r="X39" s="510"/>
      <c r="Y39" s="494"/>
      <c r="Z39" s="494"/>
      <c r="AA39" s="512"/>
      <c r="AB39" s="546"/>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thickBot="1">
      <c r="A40" s="482">
        <f>IF(C40=TRUE,"⑯",16)</f>
        <v>16</v>
      </c>
      <c r="B40" s="467">
        <f>IF(D40=TRUE,"⑯",16)</f>
        <v>16</v>
      </c>
      <c r="C40" s="469"/>
      <c r="D40" s="471" t="b">
        <v>0</v>
      </c>
      <c r="E40" s="136"/>
      <c r="F40" s="78"/>
      <c r="G40" s="78"/>
      <c r="H40" s="78"/>
      <c r="I40" s="431"/>
      <c r="J40" s="433"/>
      <c r="K40" s="404" t="b">
        <v>0</v>
      </c>
      <c r="L40" s="350" t="str">
        <f>IF(K40=TRUE,"○","")</f>
        <v/>
      </c>
      <c r="M40" s="558" t="str">
        <f>IF(L40="○",A40,"")</f>
        <v/>
      </c>
      <c r="N40" s="352"/>
      <c r="O40" s="376"/>
      <c r="P40" s="410"/>
      <c r="Q40" s="9"/>
      <c r="R40" s="10"/>
      <c r="S40" s="538"/>
      <c r="T40" s="550"/>
      <c r="U40" s="550"/>
      <c r="V40" s="550"/>
      <c r="W40" s="551"/>
      <c r="X40" s="511"/>
      <c r="Y40" s="495"/>
      <c r="Z40" s="495"/>
      <c r="AA40" s="513"/>
      <c r="AB40" s="547"/>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83"/>
      <c r="B41" s="468"/>
      <c r="C41" s="470"/>
      <c r="D41" s="472"/>
      <c r="E41" s="137"/>
      <c r="F41" s="82"/>
      <c r="G41" s="82"/>
      <c r="H41" s="82"/>
      <c r="I41" s="432"/>
      <c r="J41" s="434"/>
      <c r="K41" s="405"/>
      <c r="L41" s="407"/>
      <c r="M41" s="560"/>
      <c r="N41" s="353"/>
      <c r="O41" s="377"/>
      <c r="P41" s="411"/>
      <c r="Q41" s="9"/>
      <c r="R41" s="10"/>
      <c r="S41" s="537">
        <v>6</v>
      </c>
      <c r="T41" s="552"/>
      <c r="U41" s="552"/>
      <c r="V41" s="552"/>
      <c r="W41" s="553"/>
      <c r="X41" s="510"/>
      <c r="Y41" s="494"/>
      <c r="Z41" s="494"/>
      <c r="AA41" s="512"/>
      <c r="AB41" s="546"/>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82">
        <f>IF(C42=TRUE,"⑰",17)</f>
        <v>17</v>
      </c>
      <c r="B42" s="467">
        <f>IF(D42=TRUE,"⑰",17)</f>
        <v>17</v>
      </c>
      <c r="C42" s="469"/>
      <c r="D42" s="471" t="b">
        <v>0</v>
      </c>
      <c r="E42" s="136"/>
      <c r="F42" s="83"/>
      <c r="G42" s="83"/>
      <c r="H42" s="83"/>
      <c r="I42" s="431"/>
      <c r="J42" s="433"/>
      <c r="K42" s="404" t="b">
        <v>0</v>
      </c>
      <c r="L42" s="350" t="str">
        <f>IF(K42=TRUE,"○","")</f>
        <v/>
      </c>
      <c r="M42" s="558" t="str">
        <f>IF(L42="○",A42,"")</f>
        <v/>
      </c>
      <c r="N42" s="352"/>
      <c r="O42" s="376"/>
      <c r="P42" s="410"/>
      <c r="Q42" s="9"/>
      <c r="R42" s="10"/>
      <c r="S42" s="538"/>
      <c r="T42" s="550"/>
      <c r="U42" s="550"/>
      <c r="V42" s="550"/>
      <c r="W42" s="551"/>
      <c r="X42" s="511"/>
      <c r="Y42" s="495"/>
      <c r="Z42" s="495"/>
      <c r="AA42" s="513"/>
      <c r="AB42" s="547"/>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83"/>
      <c r="B43" s="468"/>
      <c r="C43" s="470"/>
      <c r="D43" s="472"/>
      <c r="E43" s="137"/>
      <c r="F43" s="77"/>
      <c r="G43" s="77"/>
      <c r="H43" s="77"/>
      <c r="I43" s="432"/>
      <c r="J43" s="434"/>
      <c r="K43" s="405"/>
      <c r="L43" s="407"/>
      <c r="M43" s="560"/>
      <c r="N43" s="353"/>
      <c r="O43" s="377"/>
      <c r="P43" s="411"/>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82">
        <f>IF(C44=TRUE,"⑱",18)</f>
        <v>18</v>
      </c>
      <c r="B44" s="467">
        <f>IF(D44=TRUE,"⑱",18)</f>
        <v>18</v>
      </c>
      <c r="C44" s="469"/>
      <c r="D44" s="471" t="b">
        <v>0</v>
      </c>
      <c r="E44" s="136"/>
      <c r="F44" s="78"/>
      <c r="G44" s="78"/>
      <c r="H44" s="78"/>
      <c r="I44" s="431"/>
      <c r="J44" s="433"/>
      <c r="K44" s="404" t="b">
        <v>0</v>
      </c>
      <c r="L44" s="350" t="str">
        <f>IF(K44=TRUE,"○","")</f>
        <v/>
      </c>
      <c r="M44" s="558" t="str">
        <f>IF(L44="○",A44,"")</f>
        <v/>
      </c>
      <c r="N44" s="352"/>
      <c r="O44" s="376"/>
      <c r="P44" s="410"/>
      <c r="Q44" s="9"/>
      <c r="R44" s="10"/>
      <c r="S44" s="484" t="s">
        <v>223</v>
      </c>
      <c r="T44" s="485"/>
      <c r="U44" s="485"/>
      <c r="V44" s="485"/>
      <c r="W44" s="485"/>
      <c r="X44" s="485"/>
      <c r="Y44" s="485"/>
      <c r="Z44" s="485"/>
      <c r="AA44" s="485"/>
      <c r="AB44" s="485"/>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83"/>
      <c r="B45" s="468"/>
      <c r="C45" s="470"/>
      <c r="D45" s="472"/>
      <c r="E45" s="137"/>
      <c r="F45" s="77"/>
      <c r="G45" s="77"/>
      <c r="H45" s="77"/>
      <c r="I45" s="432"/>
      <c r="J45" s="434"/>
      <c r="K45" s="405"/>
      <c r="L45" s="407"/>
      <c r="M45" s="560"/>
      <c r="N45" s="353"/>
      <c r="O45" s="377"/>
      <c r="P45" s="411"/>
      <c r="Q45" s="9"/>
      <c r="R45" s="10"/>
      <c r="S45" s="484"/>
      <c r="T45" s="485"/>
      <c r="U45" s="485"/>
      <c r="V45" s="485"/>
      <c r="W45" s="485"/>
      <c r="X45" s="485"/>
      <c r="Y45" s="485"/>
      <c r="Z45" s="485"/>
      <c r="AA45" s="485"/>
      <c r="AB45" s="485"/>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82">
        <f>IF(C46=TRUE,"⑲",19)</f>
        <v>19</v>
      </c>
      <c r="B46" s="467">
        <f>IF(D46=TRUE,"⑲",19)</f>
        <v>19</v>
      </c>
      <c r="C46" s="469"/>
      <c r="D46" s="471" t="b">
        <v>0</v>
      </c>
      <c r="E46" s="136"/>
      <c r="F46" s="78"/>
      <c r="G46" s="78"/>
      <c r="H46" s="78"/>
      <c r="I46" s="431"/>
      <c r="J46" s="433"/>
      <c r="K46" s="404" t="b">
        <v>0</v>
      </c>
      <c r="L46" s="350" t="str">
        <f>IF(K46=TRUE,"○","")</f>
        <v/>
      </c>
      <c r="M46" s="558" t="str">
        <f>IF(L46="○",A46,"")</f>
        <v/>
      </c>
      <c r="N46" s="352"/>
      <c r="O46" s="376"/>
      <c r="P46" s="410"/>
      <c r="Q46" s="9"/>
      <c r="R46" s="10"/>
      <c r="S46" s="485"/>
      <c r="T46" s="485"/>
      <c r="U46" s="485"/>
      <c r="V46" s="485"/>
      <c r="W46" s="485"/>
      <c r="X46" s="485"/>
      <c r="Y46" s="485"/>
      <c r="Z46" s="485"/>
      <c r="AA46" s="485"/>
      <c r="AB46" s="485"/>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83"/>
      <c r="B47" s="468"/>
      <c r="C47" s="470"/>
      <c r="D47" s="472"/>
      <c r="E47" s="137"/>
      <c r="F47" s="77"/>
      <c r="G47" s="77"/>
      <c r="H47" s="77"/>
      <c r="I47" s="432"/>
      <c r="J47" s="434"/>
      <c r="K47" s="405"/>
      <c r="L47" s="407"/>
      <c r="M47" s="560"/>
      <c r="N47" s="353"/>
      <c r="O47" s="377"/>
      <c r="P47" s="411"/>
      <c r="Q47" s="9"/>
      <c r="R47" s="10"/>
      <c r="S47" s="485"/>
      <c r="T47" s="485"/>
      <c r="U47" s="485"/>
      <c r="V47" s="485"/>
      <c r="W47" s="485"/>
      <c r="X47" s="485"/>
      <c r="Y47" s="485"/>
      <c r="Z47" s="485"/>
      <c r="AA47" s="485"/>
      <c r="AB47" s="485"/>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c r="A48" s="482">
        <f>IF(C48=TRUE,"⑳",20)</f>
        <v>20</v>
      </c>
      <c r="B48" s="467">
        <f>IF(D48=TRUE,"⑳",20)</f>
        <v>20</v>
      </c>
      <c r="C48" s="469"/>
      <c r="D48" s="471" t="b">
        <v>0</v>
      </c>
      <c r="E48" s="136"/>
      <c r="F48" s="78"/>
      <c r="G48" s="78"/>
      <c r="H48" s="81"/>
      <c r="I48" s="431"/>
      <c r="J48" s="433"/>
      <c r="K48" s="404" t="b">
        <v>0</v>
      </c>
      <c r="L48" s="350" t="str">
        <f>IF(K48=TRUE,"○","")</f>
        <v/>
      </c>
      <c r="M48" s="558" t="str">
        <f>IF(L48="○",A48,"")</f>
        <v/>
      </c>
      <c r="N48" s="352"/>
      <c r="O48" s="376"/>
      <c r="P48" s="410"/>
      <c r="Q48" s="9"/>
      <c r="R48" s="10"/>
      <c r="S48" s="485"/>
      <c r="T48" s="485"/>
      <c r="U48" s="485"/>
      <c r="V48" s="485"/>
      <c r="W48" s="485"/>
      <c r="X48" s="485"/>
      <c r="Y48" s="485"/>
      <c r="Z48" s="485"/>
      <c r="AA48" s="485"/>
      <c r="AB48" s="485"/>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2.75" customHeight="1" thickBot="1">
      <c r="A49" s="534"/>
      <c r="B49" s="536"/>
      <c r="C49" s="535"/>
      <c r="D49" s="474"/>
      <c r="E49" s="138"/>
      <c r="F49" s="84"/>
      <c r="G49" s="84"/>
      <c r="H49" s="85"/>
      <c r="I49" s="461"/>
      <c r="J49" s="462"/>
      <c r="K49" s="464"/>
      <c r="L49" s="351"/>
      <c r="M49" s="559"/>
      <c r="N49" s="406"/>
      <c r="O49" s="463"/>
      <c r="P49" s="473"/>
      <c r="Q49" s="9"/>
      <c r="R49" s="10"/>
      <c r="S49" s="485"/>
      <c r="T49" s="485"/>
      <c r="U49" s="485"/>
      <c r="V49" s="485"/>
      <c r="W49" s="485"/>
      <c r="X49" s="485"/>
      <c r="Y49" s="485"/>
      <c r="Z49" s="485"/>
      <c r="AA49" s="485"/>
      <c r="AB49" s="485"/>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1:82" ht="11.15" customHeight="1">
      <c r="B50" s="7"/>
      <c r="C50" s="7"/>
      <c r="D50" s="7"/>
      <c r="E50" s="7"/>
      <c r="F50" s="7"/>
      <c r="G50" s="7"/>
      <c r="H50" s="7"/>
      <c r="I50" s="7"/>
      <c r="J50" s="7"/>
      <c r="K50" s="7"/>
      <c r="L50" s="7"/>
      <c r="M50" s="7"/>
      <c r="N50" s="7"/>
      <c r="O50" s="7"/>
      <c r="P50" s="7"/>
      <c r="Q50" s="7"/>
      <c r="R50" s="10"/>
      <c r="S50" s="485"/>
      <c r="T50" s="485"/>
      <c r="U50" s="485"/>
      <c r="V50" s="485"/>
      <c r="W50" s="485"/>
      <c r="X50" s="485"/>
      <c r="Y50" s="485"/>
      <c r="Z50" s="485"/>
      <c r="AA50" s="485"/>
      <c r="AB50" s="485"/>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1:82" ht="11.15" customHeight="1">
      <c r="B51" s="7"/>
      <c r="C51" s="7"/>
      <c r="D51" s="7"/>
      <c r="E51" s="7"/>
      <c r="F51" s="7"/>
      <c r="G51" s="7"/>
      <c r="H51" s="7"/>
      <c r="I51" s="7"/>
      <c r="J51" s="7"/>
      <c r="K51" s="7"/>
      <c r="L51" s="7"/>
      <c r="M51" s="7"/>
      <c r="N51" s="7"/>
      <c r="O51" s="7"/>
      <c r="P51" s="7"/>
      <c r="Q51" s="7"/>
      <c r="R51" s="9"/>
      <c r="S51" s="485"/>
      <c r="T51" s="485"/>
      <c r="U51" s="485"/>
      <c r="V51" s="485"/>
      <c r="W51" s="485"/>
      <c r="X51" s="485"/>
      <c r="Y51" s="485"/>
      <c r="Z51" s="485"/>
      <c r="AA51" s="485"/>
      <c r="AB51" s="485"/>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1:82" ht="11.1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1:82" ht="11.15" hidden="1"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1:82" ht="11.15" hidden="1" customHeight="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1:82" ht="11.15" hidden="1" customHeight="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1:82" ht="11.15" hidden="1" customHeight="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1:82" ht="11.15" hidden="1" customHeight="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1:82" ht="11.15" hidden="1" customHeight="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1:82" ht="11.15" hidden="1" customHeight="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1:82" ht="11.15" hidden="1" customHeight="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1:82" ht="11.15" hidden="1" customHeight="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1:82" ht="11.15" hidden="1" customHeight="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1:82" ht="11.15" hidden="1" customHeight="1">
      <c r="B63" s="7"/>
      <c r="C63" s="7"/>
      <c r="D63" s="7"/>
      <c r="E63" s="7"/>
      <c r="F63" s="7"/>
      <c r="G63" s="7"/>
      <c r="H63" s="7"/>
      <c r="I63" s="7"/>
      <c r="J63" s="7"/>
      <c r="K63" s="7"/>
      <c r="L63" s="7"/>
      <c r="M63" s="7"/>
      <c r="N63" s="7"/>
      <c r="O63" s="7"/>
      <c r="P63" s="7"/>
      <c r="Q63" s="7"/>
      <c r="R63" s="7"/>
      <c r="S63" s="9"/>
      <c r="T63" s="9"/>
      <c r="U63" s="9"/>
      <c r="V63" s="9"/>
      <c r="W63" s="9"/>
      <c r="X63" s="9"/>
      <c r="Y63" s="9"/>
      <c r="Z63" s="9"/>
      <c r="AA63" s="9"/>
      <c r="AB63" s="9"/>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1:82" ht="11.15" hidden="1" customHeight="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9" ht="11.15" hidden="1" customHeight="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9" ht="11.15" hidden="1"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9" ht="11.15" hidden="1" customHeight="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9" ht="11.15" hidden="1"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9" ht="11.15" hidden="1" customHeight="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9" ht="11.15" hidden="1" customHeight="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2:89" s="182" customFormat="1" ht="11.15" hidden="1" customHeight="1">
      <c r="B71" s="181"/>
      <c r="C71" s="181"/>
      <c r="D71" s="181"/>
      <c r="E71" s="181" t="s">
        <v>119</v>
      </c>
      <c r="F71" s="181">
        <f>F6</f>
        <v>0</v>
      </c>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row>
    <row r="72" spans="2:89" s="182" customFormat="1" ht="16.5" hidden="1" customHeight="1">
      <c r="B72" s="181"/>
      <c r="C72" s="181"/>
      <c r="D72" s="181"/>
      <c r="E72" s="181" t="s">
        <v>31</v>
      </c>
      <c r="F72" s="181">
        <f>J4</f>
        <v>0</v>
      </c>
      <c r="G72" s="181"/>
      <c r="H72" s="181"/>
      <c r="I72" s="181"/>
      <c r="J72" s="181"/>
      <c r="K72" s="181"/>
      <c r="L72" s="181"/>
      <c r="M72" s="181"/>
      <c r="N72" s="181"/>
      <c r="O72" s="181"/>
      <c r="P72" s="181"/>
      <c r="Q72" s="348" t="s">
        <v>92</v>
      </c>
      <c r="R72" s="349"/>
      <c r="S72" s="349"/>
      <c r="T72" s="349"/>
      <c r="U72" s="349"/>
      <c r="V72" s="349"/>
      <c r="W72" s="349"/>
      <c r="X72" s="349"/>
      <c r="Y72" s="349"/>
      <c r="Z72" s="349"/>
      <c r="AA72" s="349"/>
      <c r="AB72" s="349"/>
      <c r="AC72" s="349"/>
      <c r="AD72" s="349"/>
      <c r="AE72" s="349"/>
      <c r="AF72" s="349"/>
      <c r="AG72" s="349"/>
      <c r="AH72" s="349"/>
      <c r="AI72" s="349"/>
      <c r="AJ72" s="349"/>
      <c r="AK72" s="349"/>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row>
    <row r="73" spans="2:89" s="182" customFormat="1" ht="19.5" hidden="1" customHeight="1">
      <c r="B73" s="45" t="s">
        <v>56</v>
      </c>
      <c r="C73" s="45"/>
      <c r="D73" s="45"/>
      <c r="E73" s="45" t="s">
        <v>57</v>
      </c>
      <c r="F73" s="45" t="s">
        <v>154</v>
      </c>
      <c r="G73" s="45" t="s">
        <v>44</v>
      </c>
      <c r="H73" s="45" t="s">
        <v>58</v>
      </c>
      <c r="I73" s="45" t="s">
        <v>33</v>
      </c>
      <c r="J73" s="402" t="s">
        <v>91</v>
      </c>
      <c r="K73" s="403"/>
      <c r="L73" s="45"/>
      <c r="M73" s="45" t="s">
        <v>59</v>
      </c>
      <c r="N73" s="45"/>
      <c r="O73" s="45"/>
      <c r="P73" s="45" t="s">
        <v>60</v>
      </c>
      <c r="Q73" s="45"/>
      <c r="R73" s="45">
        <v>1</v>
      </c>
      <c r="S73" s="45" t="s">
        <v>61</v>
      </c>
      <c r="T73" s="45">
        <v>2</v>
      </c>
      <c r="U73" s="45" t="s">
        <v>61</v>
      </c>
      <c r="V73" s="45">
        <v>3</v>
      </c>
      <c r="W73" s="45" t="s">
        <v>61</v>
      </c>
      <c r="X73" s="45">
        <v>4</v>
      </c>
      <c r="Y73" s="45" t="s">
        <v>61</v>
      </c>
      <c r="Z73" s="45">
        <v>5</v>
      </c>
      <c r="AA73" s="45" t="s">
        <v>61</v>
      </c>
      <c r="AB73" s="45">
        <v>6</v>
      </c>
      <c r="AC73" s="45" t="s">
        <v>61</v>
      </c>
      <c r="AD73" s="45">
        <v>7</v>
      </c>
      <c r="AE73" s="45" t="s">
        <v>61</v>
      </c>
      <c r="AF73" s="45">
        <v>8</v>
      </c>
      <c r="AG73" s="45" t="s">
        <v>61</v>
      </c>
      <c r="AH73" s="45">
        <v>9</v>
      </c>
      <c r="AI73" s="45" t="s">
        <v>61</v>
      </c>
      <c r="AJ73" s="45">
        <v>10</v>
      </c>
      <c r="AK73" s="45" t="s">
        <v>61</v>
      </c>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row>
    <row r="74" spans="2:89" s="182" customFormat="1" ht="11.15" hidden="1" customHeight="1">
      <c r="B74" s="45">
        <v>1</v>
      </c>
      <c r="C74" s="45"/>
      <c r="D74" s="45"/>
      <c r="E74" s="45" t="str">
        <f>IF(E11="","",E11)</f>
        <v/>
      </c>
      <c r="F74" s="45" t="str">
        <f>IF(E74="","",1)</f>
        <v/>
      </c>
      <c r="G74" s="45" t="str">
        <f>IF(E10="","",E10)</f>
        <v/>
      </c>
      <c r="H74" s="45" t="str">
        <f>IF(I10=0,"",I10)</f>
        <v/>
      </c>
      <c r="I74" s="45" t="str">
        <f>L10</f>
        <v/>
      </c>
      <c r="J74" s="45" t="str">
        <f>IF(I74="","",B74)</f>
        <v/>
      </c>
      <c r="K74" s="45" t="str">
        <f t="shared" ref="K74:K93" si="0">IF(J74="","",RANK(J74,$J$74:$J$93,1))</f>
        <v/>
      </c>
      <c r="L74" s="45"/>
      <c r="M74" s="45">
        <f>N10</f>
        <v>0</v>
      </c>
      <c r="N74" s="45"/>
      <c r="O74" s="45" t="str">
        <f>IF(M74=0,"",VLOOKUP(M74,$B$117:$C$127,2))</f>
        <v/>
      </c>
      <c r="P74" s="45">
        <f>O10</f>
        <v>0</v>
      </c>
      <c r="Q74" s="45" t="str">
        <f>IF(P74=0,"",VLOOKUP(P74,$B$117:$C$127,2))</f>
        <v/>
      </c>
      <c r="R74" s="45" t="str">
        <f t="shared" ref="R74:R93" si="1">IF($P74=1,$B74,"")</f>
        <v/>
      </c>
      <c r="S74" s="45" t="str">
        <f>IF(R74="","",RANK(R74,$R$74:$R$93,1))</f>
        <v/>
      </c>
      <c r="T74" s="45" t="str">
        <f>IF($P74=2,$B74,"")</f>
        <v/>
      </c>
      <c r="U74" s="45" t="str">
        <f>IF(T74="","",RANK(T74,$T$74:$T$93,1))</f>
        <v/>
      </c>
      <c r="V74" s="45" t="str">
        <f t="shared" ref="V74:V93" si="2">IF($P74=3,$B74,"")</f>
        <v/>
      </c>
      <c r="W74" s="45" t="str">
        <f t="shared" ref="W74:W93" si="3">IF(V74="","",RANK(V74,$V$74:$V$93,1))</f>
        <v/>
      </c>
      <c r="X74" s="45" t="str">
        <f t="shared" ref="X74:X93" si="4">IF($P74=4,$B74,"")</f>
        <v/>
      </c>
      <c r="Y74" s="45" t="str">
        <f t="shared" ref="Y74:Y93" si="5">IF(X74="","",RANK(X74,$X$74:$X$93,1))</f>
        <v/>
      </c>
      <c r="Z74" s="45" t="str">
        <f t="shared" ref="Z74:Z93" si="6">IF($P74=5,$B74,"")</f>
        <v/>
      </c>
      <c r="AA74" s="45" t="str">
        <f t="shared" ref="AA74:AA93" si="7">IF(Z74="","",RANK(Z74,$Z$74:$Z$93,1))</f>
        <v/>
      </c>
      <c r="AB74" s="45" t="str">
        <f t="shared" ref="AB74:AB93" si="8">IF($P74=6,$B74,"")</f>
        <v/>
      </c>
      <c r="AC74" s="45" t="str">
        <f>IF(AB74="","",RANK(AB74,$AB$74:$AB$93,1))</f>
        <v/>
      </c>
      <c r="AD74" s="45" t="str">
        <f>IF($P74=7,$B74,"")</f>
        <v/>
      </c>
      <c r="AE74" s="45" t="str">
        <f>IF(AD74="","",RANK(AD74,$AD$74:$AD$93,1))</f>
        <v/>
      </c>
      <c r="AF74" s="45" t="str">
        <f>IF($P74=8,$B74,"")</f>
        <v/>
      </c>
      <c r="AG74" s="45" t="str">
        <f>IF(AF74="","",RANK(AF74,$AF$74:$AF$93,1))</f>
        <v/>
      </c>
      <c r="AH74" s="45" t="str">
        <f>IF($P74=9,$B74,"")</f>
        <v/>
      </c>
      <c r="AI74" s="45" t="str">
        <f>IF(AH74="","",RANK(AH74,$AH$74:$AH$93,1))</f>
        <v/>
      </c>
      <c r="AJ74" s="45" t="str">
        <f>IF($P74=10,$B74,"")</f>
        <v/>
      </c>
      <c r="AK74" s="45" t="str">
        <f>IF(AJ74="","",RANK(AJ74,$AJ$74:$AJ$93,1))</f>
        <v/>
      </c>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row>
    <row r="75" spans="2:89" s="182" customFormat="1" ht="11.15" hidden="1" customHeight="1">
      <c r="B75" s="45">
        <v>2</v>
      </c>
      <c r="C75" s="45"/>
      <c r="D75" s="45"/>
      <c r="E75" s="45" t="str">
        <f>IF(E13="","",E13)</f>
        <v/>
      </c>
      <c r="F75" s="45" t="str">
        <f t="shared" ref="F75:F93" si="9">IF(E75="","",1)</f>
        <v/>
      </c>
      <c r="G75" s="45" t="str">
        <f>IF(E12="","",E12)</f>
        <v/>
      </c>
      <c r="H75" s="45" t="str">
        <f>IF(I12=0,"",I12)</f>
        <v/>
      </c>
      <c r="I75" s="45" t="str">
        <f>L12</f>
        <v/>
      </c>
      <c r="J75" s="45" t="str">
        <f t="shared" ref="J75:J93" si="10">IF(I75="","",B75)</f>
        <v/>
      </c>
      <c r="K75" s="45" t="str">
        <f t="shared" si="0"/>
        <v/>
      </c>
      <c r="L75" s="45"/>
      <c r="M75" s="45">
        <f>N12</f>
        <v>0</v>
      </c>
      <c r="N75" s="45"/>
      <c r="O75" s="45" t="str">
        <f t="shared" ref="O75:O93" si="11">IF(M75=0,"",VLOOKUP(M75,$B$117:$C$127,2))</f>
        <v/>
      </c>
      <c r="P75" s="45">
        <f>O12</f>
        <v>0</v>
      </c>
      <c r="Q75" s="45" t="str">
        <f t="shared" ref="Q75:Q93" si="12">IF(P75=0,"",VLOOKUP(P75,$B$117:$C$127,2))</f>
        <v/>
      </c>
      <c r="R75" s="45" t="str">
        <f t="shared" si="1"/>
        <v/>
      </c>
      <c r="S75" s="45" t="str">
        <f>IF(R75="","",RANK(R75,$R$74:$R$93,1))</f>
        <v/>
      </c>
      <c r="T75" s="45" t="str">
        <f>IF($P75=2,$B75,"")</f>
        <v/>
      </c>
      <c r="U75" s="45" t="str">
        <f t="shared" ref="U75:U93" si="13">IF(T75="","",RANK(T75,$T$74:$T$93,1))</f>
        <v/>
      </c>
      <c r="V75" s="45" t="str">
        <f t="shared" si="2"/>
        <v/>
      </c>
      <c r="W75" s="45" t="str">
        <f t="shared" si="3"/>
        <v/>
      </c>
      <c r="X75" s="45" t="str">
        <f t="shared" si="4"/>
        <v/>
      </c>
      <c r="Y75" s="45" t="str">
        <f t="shared" si="5"/>
        <v/>
      </c>
      <c r="Z75" s="45" t="str">
        <f t="shared" si="6"/>
        <v/>
      </c>
      <c r="AA75" s="45" t="str">
        <f t="shared" si="7"/>
        <v/>
      </c>
      <c r="AB75" s="45" t="str">
        <f>IF($P75=6,$B75,"")</f>
        <v/>
      </c>
      <c r="AC75" s="45" t="str">
        <f>IF(AB75="","",RANK(AB75,$AB$74:$AB$93,1))</f>
        <v/>
      </c>
      <c r="AD75" s="45" t="str">
        <f t="shared" ref="AD75:AD93" si="14">IF($P75=7,$B75,"")</f>
        <v/>
      </c>
      <c r="AE75" s="45" t="str">
        <f t="shared" ref="AE75:AE93" si="15">IF(AD75="","",RANK(AD75,$AD$74:$AD$93,1))</f>
        <v/>
      </c>
      <c r="AF75" s="45" t="str">
        <f t="shared" ref="AF75:AF93" si="16">IF($P75=8,$B75,"")</f>
        <v/>
      </c>
      <c r="AG75" s="45" t="str">
        <f t="shared" ref="AG75:AG93" si="17">IF(AF75="","",RANK(AF75,$AF$74:$AF$93,1))</f>
        <v/>
      </c>
      <c r="AH75" s="45" t="str">
        <f t="shared" ref="AH75:AH93" si="18">IF($P75=9,$B75,"")</f>
        <v/>
      </c>
      <c r="AI75" s="45" t="str">
        <f t="shared" ref="AI75:AI93" si="19">IF(AH75="","",RANK(AH75,$AH$74:$AH$93,1))</f>
        <v/>
      </c>
      <c r="AJ75" s="45" t="str">
        <f t="shared" ref="AJ75:AJ93" si="20">IF($P75=10,$B75,"")</f>
        <v/>
      </c>
      <c r="AK75" s="45" t="str">
        <f t="shared" ref="AK75:AK93" si="21">IF(AJ75="","",RANK(AJ75,$AJ$74:$AJ$93,1))</f>
        <v/>
      </c>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row>
    <row r="76" spans="2:89" s="182" customFormat="1" ht="11.15" hidden="1" customHeight="1">
      <c r="B76" s="45">
        <v>3</v>
      </c>
      <c r="C76" s="45"/>
      <c r="D76" s="45"/>
      <c r="E76" s="45" t="str">
        <f>IF(E15="","",E15)</f>
        <v/>
      </c>
      <c r="F76" s="45" t="str">
        <f t="shared" si="9"/>
        <v/>
      </c>
      <c r="G76" s="45" t="str">
        <f>IF(E14="","",E14)</f>
        <v/>
      </c>
      <c r="H76" s="45" t="str">
        <f>IF(I14=0,"",I14)</f>
        <v/>
      </c>
      <c r="I76" s="45" t="str">
        <f>L14</f>
        <v/>
      </c>
      <c r="J76" s="45" t="str">
        <f t="shared" si="10"/>
        <v/>
      </c>
      <c r="K76" s="45" t="str">
        <f t="shared" si="0"/>
        <v/>
      </c>
      <c r="L76" s="45"/>
      <c r="M76" s="45">
        <f>N14</f>
        <v>0</v>
      </c>
      <c r="N76" s="45"/>
      <c r="O76" s="45" t="str">
        <f t="shared" si="11"/>
        <v/>
      </c>
      <c r="P76" s="45">
        <f>O14</f>
        <v>0</v>
      </c>
      <c r="Q76" s="45" t="str">
        <f t="shared" si="12"/>
        <v/>
      </c>
      <c r="R76" s="45" t="str">
        <f>IF($P76=1,$B76,"")</f>
        <v/>
      </c>
      <c r="S76" s="45" t="str">
        <f>IF(R76="","",RANK(R76,$R$74:$R$93,1))</f>
        <v/>
      </c>
      <c r="T76" s="45" t="str">
        <f t="shared" ref="T76:T93" si="22">IF($P76=2,$B76,"")</f>
        <v/>
      </c>
      <c r="U76" s="45" t="str">
        <f>IF(T76="","",RANK(T76,$T$74:$T$93,1))</f>
        <v/>
      </c>
      <c r="V76" s="45" t="str">
        <f t="shared" si="2"/>
        <v/>
      </c>
      <c r="W76" s="45" t="str">
        <f t="shared" si="3"/>
        <v/>
      </c>
      <c r="X76" s="45" t="str">
        <f t="shared" si="4"/>
        <v/>
      </c>
      <c r="Y76" s="45" t="str">
        <f t="shared" si="5"/>
        <v/>
      </c>
      <c r="Z76" s="45" t="str">
        <f t="shared" si="6"/>
        <v/>
      </c>
      <c r="AA76" s="45" t="str">
        <f t="shared" si="7"/>
        <v/>
      </c>
      <c r="AB76" s="45" t="str">
        <f t="shared" si="8"/>
        <v/>
      </c>
      <c r="AC76" s="45" t="str">
        <f t="shared" ref="AC76:AC93" si="23">IF(AB76="","",RANK(AB76,$AB$74:$AB$93,1))</f>
        <v/>
      </c>
      <c r="AD76" s="45" t="str">
        <f t="shared" si="14"/>
        <v/>
      </c>
      <c r="AE76" s="45" t="str">
        <f t="shared" si="15"/>
        <v/>
      </c>
      <c r="AF76" s="45" t="str">
        <f t="shared" si="16"/>
        <v/>
      </c>
      <c r="AG76" s="45" t="str">
        <f t="shared" si="17"/>
        <v/>
      </c>
      <c r="AH76" s="45" t="str">
        <f t="shared" si="18"/>
        <v/>
      </c>
      <c r="AI76" s="45" t="str">
        <f t="shared" si="19"/>
        <v/>
      </c>
      <c r="AJ76" s="45" t="str">
        <f t="shared" si="20"/>
        <v/>
      </c>
      <c r="AK76" s="45" t="str">
        <f t="shared" si="21"/>
        <v/>
      </c>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row>
    <row r="77" spans="2:89" s="182" customFormat="1" ht="11.15" hidden="1" customHeight="1">
      <c r="B77" s="45">
        <v>4</v>
      </c>
      <c r="C77" s="45"/>
      <c r="D77" s="45"/>
      <c r="E77" s="45" t="str">
        <f>IF(E17="","",E17)</f>
        <v/>
      </c>
      <c r="F77" s="45" t="str">
        <f t="shared" si="9"/>
        <v/>
      </c>
      <c r="G77" s="45" t="str">
        <f>IF(E16="","",E16)</f>
        <v/>
      </c>
      <c r="H77" s="45" t="str">
        <f>IF(I16=0,"",I16)</f>
        <v/>
      </c>
      <c r="I77" s="45" t="str">
        <f>L16</f>
        <v/>
      </c>
      <c r="J77" s="45" t="str">
        <f t="shared" si="10"/>
        <v/>
      </c>
      <c r="K77" s="45" t="str">
        <f t="shared" si="0"/>
        <v/>
      </c>
      <c r="L77" s="45"/>
      <c r="M77" s="45">
        <f>N16</f>
        <v>0</v>
      </c>
      <c r="N77" s="45"/>
      <c r="O77" s="45" t="str">
        <f t="shared" si="11"/>
        <v/>
      </c>
      <c r="P77" s="45">
        <f>O16</f>
        <v>0</v>
      </c>
      <c r="Q77" s="45" t="str">
        <f t="shared" si="12"/>
        <v/>
      </c>
      <c r="R77" s="45" t="str">
        <f t="shared" si="1"/>
        <v/>
      </c>
      <c r="S77" s="45" t="str">
        <f t="shared" ref="S77:S93" si="24">IF(R77="","",RANK(R77,$R$74:$R$93,1))</f>
        <v/>
      </c>
      <c r="T77" s="45" t="str">
        <f>IF($P77=2,$B77,"")</f>
        <v/>
      </c>
      <c r="U77" s="45" t="str">
        <f>IF(T77="","",RANK(T77,$T$74:$T$93,1))</f>
        <v/>
      </c>
      <c r="V77" s="45" t="str">
        <f>IF($P77=3,$B77,"")</f>
        <v/>
      </c>
      <c r="W77" s="45" t="str">
        <f>IF(V77="","",RANK(V77,$V$74:$V$93,1))</f>
        <v/>
      </c>
      <c r="X77" s="45" t="str">
        <f t="shared" si="4"/>
        <v/>
      </c>
      <c r="Y77" s="45" t="str">
        <f t="shared" si="5"/>
        <v/>
      </c>
      <c r="Z77" s="45" t="str">
        <f t="shared" si="6"/>
        <v/>
      </c>
      <c r="AA77" s="45" t="str">
        <f t="shared" si="7"/>
        <v/>
      </c>
      <c r="AB77" s="45" t="str">
        <f t="shared" si="8"/>
        <v/>
      </c>
      <c r="AC77" s="45" t="str">
        <f t="shared" si="23"/>
        <v/>
      </c>
      <c r="AD77" s="45" t="str">
        <f t="shared" si="14"/>
        <v/>
      </c>
      <c r="AE77" s="45" t="str">
        <f t="shared" si="15"/>
        <v/>
      </c>
      <c r="AF77" s="45" t="str">
        <f t="shared" si="16"/>
        <v/>
      </c>
      <c r="AG77" s="45" t="str">
        <f t="shared" si="17"/>
        <v/>
      </c>
      <c r="AH77" s="45" t="str">
        <f t="shared" si="18"/>
        <v/>
      </c>
      <c r="AI77" s="45" t="str">
        <f t="shared" si="19"/>
        <v/>
      </c>
      <c r="AJ77" s="45" t="str">
        <f t="shared" si="20"/>
        <v/>
      </c>
      <c r="AK77" s="45" t="str">
        <f t="shared" si="21"/>
        <v/>
      </c>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row>
    <row r="78" spans="2:89" s="182" customFormat="1" ht="11.15" hidden="1" customHeight="1">
      <c r="B78" s="45">
        <v>5</v>
      </c>
      <c r="C78" s="45"/>
      <c r="D78" s="45"/>
      <c r="E78" s="45" t="str">
        <f>IF(E19="","",E19)</f>
        <v/>
      </c>
      <c r="F78" s="45" t="str">
        <f t="shared" si="9"/>
        <v/>
      </c>
      <c r="G78" s="45" t="str">
        <f>IF(E18="","",E18)</f>
        <v/>
      </c>
      <c r="H78" s="45" t="str">
        <f>IF(I18=0,"",I18)</f>
        <v/>
      </c>
      <c r="I78" s="45" t="str">
        <f>L18</f>
        <v/>
      </c>
      <c r="J78" s="45" t="str">
        <f t="shared" si="10"/>
        <v/>
      </c>
      <c r="K78" s="45" t="str">
        <f t="shared" si="0"/>
        <v/>
      </c>
      <c r="L78" s="45"/>
      <c r="M78" s="45">
        <f>N18</f>
        <v>0</v>
      </c>
      <c r="N78" s="45"/>
      <c r="O78" s="45" t="str">
        <f t="shared" si="11"/>
        <v/>
      </c>
      <c r="P78" s="45">
        <f>O18</f>
        <v>0</v>
      </c>
      <c r="Q78" s="45" t="str">
        <f t="shared" si="12"/>
        <v/>
      </c>
      <c r="R78" s="45" t="str">
        <f t="shared" si="1"/>
        <v/>
      </c>
      <c r="S78" s="45" t="str">
        <f t="shared" si="24"/>
        <v/>
      </c>
      <c r="T78" s="45" t="str">
        <f t="shared" si="22"/>
        <v/>
      </c>
      <c r="U78" s="45" t="str">
        <f t="shared" si="13"/>
        <v/>
      </c>
      <c r="V78" s="45" t="str">
        <f t="shared" si="2"/>
        <v/>
      </c>
      <c r="W78" s="45" t="str">
        <f t="shared" si="3"/>
        <v/>
      </c>
      <c r="X78" s="45" t="str">
        <f t="shared" si="4"/>
        <v/>
      </c>
      <c r="Y78" s="45" t="str">
        <f t="shared" si="5"/>
        <v/>
      </c>
      <c r="Z78" s="45" t="str">
        <f t="shared" si="6"/>
        <v/>
      </c>
      <c r="AA78" s="45" t="str">
        <f t="shared" si="7"/>
        <v/>
      </c>
      <c r="AB78" s="45" t="str">
        <f t="shared" si="8"/>
        <v/>
      </c>
      <c r="AC78" s="45" t="str">
        <f t="shared" si="23"/>
        <v/>
      </c>
      <c r="AD78" s="45" t="str">
        <f t="shared" si="14"/>
        <v/>
      </c>
      <c r="AE78" s="45" t="str">
        <f t="shared" si="15"/>
        <v/>
      </c>
      <c r="AF78" s="45" t="str">
        <f t="shared" si="16"/>
        <v/>
      </c>
      <c r="AG78" s="45" t="str">
        <f t="shared" si="17"/>
        <v/>
      </c>
      <c r="AH78" s="45" t="str">
        <f t="shared" si="18"/>
        <v/>
      </c>
      <c r="AI78" s="45" t="str">
        <f t="shared" si="19"/>
        <v/>
      </c>
      <c r="AJ78" s="45" t="str">
        <f t="shared" si="20"/>
        <v/>
      </c>
      <c r="AK78" s="45" t="str">
        <f t="shared" si="21"/>
        <v/>
      </c>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row>
    <row r="79" spans="2:89" s="182" customFormat="1" ht="11.15" hidden="1" customHeight="1">
      <c r="B79" s="45">
        <v>6</v>
      </c>
      <c r="C79" s="45"/>
      <c r="D79" s="45"/>
      <c r="E79" s="45" t="str">
        <f>IF(E21="","",E21)</f>
        <v/>
      </c>
      <c r="F79" s="45" t="str">
        <f t="shared" si="9"/>
        <v/>
      </c>
      <c r="G79" s="45" t="str">
        <f>IF(E20="","",E20)</f>
        <v/>
      </c>
      <c r="H79" s="45" t="str">
        <f>IF(I20=0,"",I20)</f>
        <v/>
      </c>
      <c r="I79" s="45" t="str">
        <f>L20</f>
        <v/>
      </c>
      <c r="J79" s="45" t="str">
        <f t="shared" si="10"/>
        <v/>
      </c>
      <c r="K79" s="45" t="str">
        <f t="shared" si="0"/>
        <v/>
      </c>
      <c r="L79" s="45"/>
      <c r="M79" s="45">
        <f>N20</f>
        <v>0</v>
      </c>
      <c r="N79" s="45"/>
      <c r="O79" s="45" t="str">
        <f t="shared" si="11"/>
        <v/>
      </c>
      <c r="P79" s="45">
        <f>O20</f>
        <v>0</v>
      </c>
      <c r="Q79" s="45" t="str">
        <f t="shared" si="12"/>
        <v/>
      </c>
      <c r="R79" s="45" t="str">
        <f t="shared" si="1"/>
        <v/>
      </c>
      <c r="S79" s="45" t="str">
        <f t="shared" si="24"/>
        <v/>
      </c>
      <c r="T79" s="45" t="str">
        <f t="shared" si="22"/>
        <v/>
      </c>
      <c r="U79" s="45" t="str">
        <f t="shared" si="13"/>
        <v/>
      </c>
      <c r="V79" s="45" t="str">
        <f t="shared" si="2"/>
        <v/>
      </c>
      <c r="W79" s="45" t="str">
        <f t="shared" si="3"/>
        <v/>
      </c>
      <c r="X79" s="45" t="str">
        <f t="shared" si="4"/>
        <v/>
      </c>
      <c r="Y79" s="45" t="str">
        <f t="shared" si="5"/>
        <v/>
      </c>
      <c r="Z79" s="45" t="str">
        <f t="shared" si="6"/>
        <v/>
      </c>
      <c r="AA79" s="45" t="str">
        <f t="shared" si="7"/>
        <v/>
      </c>
      <c r="AB79" s="45" t="str">
        <f t="shared" si="8"/>
        <v/>
      </c>
      <c r="AC79" s="45" t="str">
        <f t="shared" si="23"/>
        <v/>
      </c>
      <c r="AD79" s="45" t="str">
        <f t="shared" si="14"/>
        <v/>
      </c>
      <c r="AE79" s="45" t="str">
        <f t="shared" si="15"/>
        <v/>
      </c>
      <c r="AF79" s="45" t="str">
        <f t="shared" si="16"/>
        <v/>
      </c>
      <c r="AG79" s="45" t="str">
        <f t="shared" si="17"/>
        <v/>
      </c>
      <c r="AH79" s="45" t="str">
        <f t="shared" si="18"/>
        <v/>
      </c>
      <c r="AI79" s="45" t="str">
        <f t="shared" si="19"/>
        <v/>
      </c>
      <c r="AJ79" s="45" t="str">
        <f t="shared" si="20"/>
        <v/>
      </c>
      <c r="AK79" s="45" t="str">
        <f t="shared" si="21"/>
        <v/>
      </c>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row>
    <row r="80" spans="2:89" s="182" customFormat="1" ht="11.15" hidden="1" customHeight="1">
      <c r="B80" s="45">
        <v>7</v>
      </c>
      <c r="C80" s="45"/>
      <c r="D80" s="45"/>
      <c r="E80" s="45" t="str">
        <f>IF(E23="","",E23)</f>
        <v/>
      </c>
      <c r="F80" s="45" t="str">
        <f t="shared" si="9"/>
        <v/>
      </c>
      <c r="G80" s="45" t="str">
        <f>IF(E22="","",E22)</f>
        <v/>
      </c>
      <c r="H80" s="45" t="str">
        <f>IF(I22=0,"",I22)</f>
        <v/>
      </c>
      <c r="I80" s="45" t="str">
        <f>L22</f>
        <v/>
      </c>
      <c r="J80" s="45" t="str">
        <f t="shared" si="10"/>
        <v/>
      </c>
      <c r="K80" s="45" t="str">
        <f t="shared" si="0"/>
        <v/>
      </c>
      <c r="L80" s="45"/>
      <c r="M80" s="45">
        <f>N22</f>
        <v>0</v>
      </c>
      <c r="N80" s="45"/>
      <c r="O80" s="45" t="str">
        <f t="shared" si="11"/>
        <v/>
      </c>
      <c r="P80" s="45">
        <f>O22</f>
        <v>0</v>
      </c>
      <c r="Q80" s="45" t="str">
        <f t="shared" si="12"/>
        <v/>
      </c>
      <c r="R80" s="45" t="str">
        <f t="shared" si="1"/>
        <v/>
      </c>
      <c r="S80" s="45" t="str">
        <f t="shared" si="24"/>
        <v/>
      </c>
      <c r="T80" s="45" t="str">
        <f t="shared" si="22"/>
        <v/>
      </c>
      <c r="U80" s="45" t="str">
        <f t="shared" si="13"/>
        <v/>
      </c>
      <c r="V80" s="45" t="str">
        <f t="shared" si="2"/>
        <v/>
      </c>
      <c r="W80" s="45" t="str">
        <f t="shared" si="3"/>
        <v/>
      </c>
      <c r="X80" s="45" t="str">
        <f t="shared" si="4"/>
        <v/>
      </c>
      <c r="Y80" s="45" t="str">
        <f t="shared" si="5"/>
        <v/>
      </c>
      <c r="Z80" s="45" t="str">
        <f t="shared" si="6"/>
        <v/>
      </c>
      <c r="AA80" s="45" t="str">
        <f t="shared" si="7"/>
        <v/>
      </c>
      <c r="AB80" s="45" t="str">
        <f t="shared" si="8"/>
        <v/>
      </c>
      <c r="AC80" s="45" t="str">
        <f t="shared" si="23"/>
        <v/>
      </c>
      <c r="AD80" s="45" t="str">
        <f t="shared" si="14"/>
        <v/>
      </c>
      <c r="AE80" s="45" t="str">
        <f t="shared" si="15"/>
        <v/>
      </c>
      <c r="AF80" s="45" t="str">
        <f t="shared" si="16"/>
        <v/>
      </c>
      <c r="AG80" s="45" t="str">
        <f t="shared" si="17"/>
        <v/>
      </c>
      <c r="AH80" s="45" t="str">
        <f t="shared" si="18"/>
        <v/>
      </c>
      <c r="AI80" s="45" t="str">
        <f t="shared" si="19"/>
        <v/>
      </c>
      <c r="AJ80" s="45" t="str">
        <f t="shared" si="20"/>
        <v/>
      </c>
      <c r="AK80" s="45" t="str">
        <f t="shared" si="21"/>
        <v/>
      </c>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row>
    <row r="81" spans="2:85" s="182" customFormat="1" ht="11.15" hidden="1" customHeight="1">
      <c r="B81" s="45">
        <v>8</v>
      </c>
      <c r="C81" s="45"/>
      <c r="D81" s="45"/>
      <c r="E81" s="45" t="str">
        <f>IF(E25="","",E25)</f>
        <v/>
      </c>
      <c r="F81" s="45" t="str">
        <f t="shared" si="9"/>
        <v/>
      </c>
      <c r="G81" s="45" t="str">
        <f>IF(E24="","",E24)</f>
        <v/>
      </c>
      <c r="H81" s="45" t="str">
        <f>IF(I24=0,"",I24)</f>
        <v/>
      </c>
      <c r="I81" s="45" t="str">
        <f>L24</f>
        <v/>
      </c>
      <c r="J81" s="45" t="str">
        <f t="shared" si="10"/>
        <v/>
      </c>
      <c r="K81" s="45" t="str">
        <f t="shared" si="0"/>
        <v/>
      </c>
      <c r="L81" s="45"/>
      <c r="M81" s="45">
        <f>N24</f>
        <v>0</v>
      </c>
      <c r="N81" s="45"/>
      <c r="O81" s="45" t="str">
        <f t="shared" si="11"/>
        <v/>
      </c>
      <c r="P81" s="45">
        <f>O24</f>
        <v>0</v>
      </c>
      <c r="Q81" s="45" t="str">
        <f t="shared" si="12"/>
        <v/>
      </c>
      <c r="R81" s="45" t="str">
        <f t="shared" si="1"/>
        <v/>
      </c>
      <c r="S81" s="45" t="str">
        <f t="shared" si="24"/>
        <v/>
      </c>
      <c r="T81" s="45" t="str">
        <f t="shared" si="22"/>
        <v/>
      </c>
      <c r="U81" s="45" t="str">
        <f t="shared" si="13"/>
        <v/>
      </c>
      <c r="V81" s="45" t="str">
        <f t="shared" si="2"/>
        <v/>
      </c>
      <c r="W81" s="45" t="str">
        <f t="shared" si="3"/>
        <v/>
      </c>
      <c r="X81" s="45" t="str">
        <f t="shared" si="4"/>
        <v/>
      </c>
      <c r="Y81" s="45" t="str">
        <f t="shared" si="5"/>
        <v/>
      </c>
      <c r="Z81" s="45" t="str">
        <f t="shared" si="6"/>
        <v/>
      </c>
      <c r="AA81" s="45" t="str">
        <f t="shared" si="7"/>
        <v/>
      </c>
      <c r="AB81" s="45" t="str">
        <f t="shared" si="8"/>
        <v/>
      </c>
      <c r="AC81" s="45" t="str">
        <f t="shared" si="23"/>
        <v/>
      </c>
      <c r="AD81" s="45" t="str">
        <f t="shared" si="14"/>
        <v/>
      </c>
      <c r="AE81" s="45" t="str">
        <f t="shared" si="15"/>
        <v/>
      </c>
      <c r="AF81" s="45" t="str">
        <f t="shared" si="16"/>
        <v/>
      </c>
      <c r="AG81" s="45" t="str">
        <f t="shared" si="17"/>
        <v/>
      </c>
      <c r="AH81" s="45" t="str">
        <f t="shared" si="18"/>
        <v/>
      </c>
      <c r="AI81" s="45" t="str">
        <f t="shared" si="19"/>
        <v/>
      </c>
      <c r="AJ81" s="45" t="str">
        <f t="shared" si="20"/>
        <v/>
      </c>
      <c r="AK81" s="45" t="str">
        <f t="shared" si="21"/>
        <v/>
      </c>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row>
    <row r="82" spans="2:85" s="182" customFormat="1" ht="11.15" hidden="1" customHeight="1">
      <c r="B82" s="45">
        <v>9</v>
      </c>
      <c r="C82" s="45"/>
      <c r="D82" s="45"/>
      <c r="E82" s="45" t="str">
        <f>IF(E27="","",E27)</f>
        <v/>
      </c>
      <c r="F82" s="45" t="str">
        <f t="shared" si="9"/>
        <v/>
      </c>
      <c r="G82" s="45" t="str">
        <f>IF(E26="","",E26)</f>
        <v/>
      </c>
      <c r="H82" s="45" t="str">
        <f>IF(I26=0,"",I26)</f>
        <v/>
      </c>
      <c r="I82" s="45" t="str">
        <f>L26</f>
        <v/>
      </c>
      <c r="J82" s="45" t="str">
        <f t="shared" si="10"/>
        <v/>
      </c>
      <c r="K82" s="45" t="str">
        <f t="shared" si="0"/>
        <v/>
      </c>
      <c r="L82" s="45"/>
      <c r="M82" s="45">
        <f>N26</f>
        <v>0</v>
      </c>
      <c r="N82" s="45"/>
      <c r="O82" s="45" t="str">
        <f t="shared" si="11"/>
        <v/>
      </c>
      <c r="P82" s="45">
        <f>O26</f>
        <v>0</v>
      </c>
      <c r="Q82" s="45" t="str">
        <f t="shared" si="12"/>
        <v/>
      </c>
      <c r="R82" s="45" t="str">
        <f t="shared" si="1"/>
        <v/>
      </c>
      <c r="S82" s="45" t="str">
        <f t="shared" si="24"/>
        <v/>
      </c>
      <c r="T82" s="45" t="str">
        <f t="shared" si="22"/>
        <v/>
      </c>
      <c r="U82" s="45" t="str">
        <f t="shared" si="13"/>
        <v/>
      </c>
      <c r="V82" s="45" t="str">
        <f t="shared" si="2"/>
        <v/>
      </c>
      <c r="W82" s="45" t="str">
        <f t="shared" si="3"/>
        <v/>
      </c>
      <c r="X82" s="45" t="str">
        <f t="shared" si="4"/>
        <v/>
      </c>
      <c r="Y82" s="45" t="str">
        <f t="shared" si="5"/>
        <v/>
      </c>
      <c r="Z82" s="45" t="str">
        <f t="shared" si="6"/>
        <v/>
      </c>
      <c r="AA82" s="45" t="str">
        <f t="shared" si="7"/>
        <v/>
      </c>
      <c r="AB82" s="45" t="str">
        <f t="shared" si="8"/>
        <v/>
      </c>
      <c r="AC82" s="45" t="str">
        <f t="shared" si="23"/>
        <v/>
      </c>
      <c r="AD82" s="45" t="str">
        <f t="shared" si="14"/>
        <v/>
      </c>
      <c r="AE82" s="45" t="str">
        <f t="shared" si="15"/>
        <v/>
      </c>
      <c r="AF82" s="45" t="str">
        <f t="shared" si="16"/>
        <v/>
      </c>
      <c r="AG82" s="45" t="str">
        <f t="shared" si="17"/>
        <v/>
      </c>
      <c r="AH82" s="45" t="str">
        <f t="shared" si="18"/>
        <v/>
      </c>
      <c r="AI82" s="45" t="str">
        <f t="shared" si="19"/>
        <v/>
      </c>
      <c r="AJ82" s="45" t="str">
        <f t="shared" si="20"/>
        <v/>
      </c>
      <c r="AK82" s="45" t="str">
        <f t="shared" si="21"/>
        <v/>
      </c>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row>
    <row r="83" spans="2:85" s="182" customFormat="1" ht="11.15" hidden="1" customHeight="1">
      <c r="B83" s="45">
        <v>10</v>
      </c>
      <c r="C83" s="45"/>
      <c r="D83" s="45"/>
      <c r="E83" s="45" t="str">
        <f>IF(E29="","",E29)</f>
        <v/>
      </c>
      <c r="F83" s="45" t="str">
        <f t="shared" si="9"/>
        <v/>
      </c>
      <c r="G83" s="45" t="str">
        <f>IF(E28="","",E28)</f>
        <v/>
      </c>
      <c r="H83" s="45" t="str">
        <f>IF(I28=0,"",I28)</f>
        <v/>
      </c>
      <c r="I83" s="45" t="str">
        <f>L28</f>
        <v/>
      </c>
      <c r="J83" s="45" t="str">
        <f t="shared" si="10"/>
        <v/>
      </c>
      <c r="K83" s="45" t="str">
        <f t="shared" si="0"/>
        <v/>
      </c>
      <c r="L83" s="45"/>
      <c r="M83" s="45">
        <f>N28</f>
        <v>0</v>
      </c>
      <c r="N83" s="45"/>
      <c r="O83" s="45" t="str">
        <f t="shared" si="11"/>
        <v/>
      </c>
      <c r="P83" s="45">
        <f>O28</f>
        <v>0</v>
      </c>
      <c r="Q83" s="45" t="str">
        <f t="shared" si="12"/>
        <v/>
      </c>
      <c r="R83" s="45" t="str">
        <f t="shared" si="1"/>
        <v/>
      </c>
      <c r="S83" s="45" t="str">
        <f t="shared" si="24"/>
        <v/>
      </c>
      <c r="T83" s="45" t="str">
        <f t="shared" si="22"/>
        <v/>
      </c>
      <c r="U83" s="45" t="str">
        <f t="shared" si="13"/>
        <v/>
      </c>
      <c r="V83" s="45" t="str">
        <f t="shared" si="2"/>
        <v/>
      </c>
      <c r="W83" s="45" t="str">
        <f t="shared" si="3"/>
        <v/>
      </c>
      <c r="X83" s="45" t="str">
        <f t="shared" si="4"/>
        <v/>
      </c>
      <c r="Y83" s="45" t="str">
        <f t="shared" si="5"/>
        <v/>
      </c>
      <c r="Z83" s="45" t="str">
        <f t="shared" si="6"/>
        <v/>
      </c>
      <c r="AA83" s="45" t="str">
        <f t="shared" si="7"/>
        <v/>
      </c>
      <c r="AB83" s="45" t="str">
        <f t="shared" si="8"/>
        <v/>
      </c>
      <c r="AC83" s="45" t="str">
        <f t="shared" si="23"/>
        <v/>
      </c>
      <c r="AD83" s="45" t="str">
        <f t="shared" si="14"/>
        <v/>
      </c>
      <c r="AE83" s="45" t="str">
        <f t="shared" si="15"/>
        <v/>
      </c>
      <c r="AF83" s="45" t="str">
        <f t="shared" si="16"/>
        <v/>
      </c>
      <c r="AG83" s="45" t="str">
        <f t="shared" si="17"/>
        <v/>
      </c>
      <c r="AH83" s="45" t="str">
        <f t="shared" si="18"/>
        <v/>
      </c>
      <c r="AI83" s="45" t="str">
        <f t="shared" si="19"/>
        <v/>
      </c>
      <c r="AJ83" s="45" t="str">
        <f t="shared" si="20"/>
        <v/>
      </c>
      <c r="AK83" s="45" t="str">
        <f t="shared" si="21"/>
        <v/>
      </c>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row>
    <row r="84" spans="2:85" s="182" customFormat="1" ht="11.15" hidden="1" customHeight="1">
      <c r="B84" s="45">
        <v>11</v>
      </c>
      <c r="C84" s="45"/>
      <c r="D84" s="45"/>
      <c r="E84" s="45" t="str">
        <f>IF(E31="","",E31)</f>
        <v/>
      </c>
      <c r="F84" s="45" t="str">
        <f t="shared" si="9"/>
        <v/>
      </c>
      <c r="G84" s="45" t="str">
        <f>IF(E30="","",E30)</f>
        <v/>
      </c>
      <c r="H84" s="45" t="str">
        <f>IF(I30=0,"",I30)</f>
        <v/>
      </c>
      <c r="I84" s="45" t="str">
        <f>L30</f>
        <v/>
      </c>
      <c r="J84" s="45" t="str">
        <f t="shared" si="10"/>
        <v/>
      </c>
      <c r="K84" s="45" t="str">
        <f t="shared" si="0"/>
        <v/>
      </c>
      <c r="L84" s="45"/>
      <c r="M84" s="45">
        <f>N30</f>
        <v>0</v>
      </c>
      <c r="N84" s="45"/>
      <c r="O84" s="45" t="str">
        <f t="shared" si="11"/>
        <v/>
      </c>
      <c r="P84" s="45">
        <f>O30</f>
        <v>0</v>
      </c>
      <c r="Q84" s="45" t="str">
        <f t="shared" si="12"/>
        <v/>
      </c>
      <c r="R84" s="45" t="str">
        <f t="shared" si="1"/>
        <v/>
      </c>
      <c r="S84" s="45" t="str">
        <f t="shared" si="24"/>
        <v/>
      </c>
      <c r="T84" s="45" t="str">
        <f t="shared" si="22"/>
        <v/>
      </c>
      <c r="U84" s="45" t="str">
        <f t="shared" si="13"/>
        <v/>
      </c>
      <c r="V84" s="45" t="str">
        <f t="shared" si="2"/>
        <v/>
      </c>
      <c r="W84" s="45" t="str">
        <f t="shared" si="3"/>
        <v/>
      </c>
      <c r="X84" s="45" t="str">
        <f t="shared" si="4"/>
        <v/>
      </c>
      <c r="Y84" s="45" t="str">
        <f t="shared" si="5"/>
        <v/>
      </c>
      <c r="Z84" s="45" t="str">
        <f t="shared" si="6"/>
        <v/>
      </c>
      <c r="AA84" s="45" t="str">
        <f t="shared" si="7"/>
        <v/>
      </c>
      <c r="AB84" s="45" t="str">
        <f t="shared" si="8"/>
        <v/>
      </c>
      <c r="AC84" s="45" t="str">
        <f t="shared" si="23"/>
        <v/>
      </c>
      <c r="AD84" s="45" t="str">
        <f t="shared" si="14"/>
        <v/>
      </c>
      <c r="AE84" s="45" t="str">
        <f t="shared" si="15"/>
        <v/>
      </c>
      <c r="AF84" s="45" t="str">
        <f t="shared" si="16"/>
        <v/>
      </c>
      <c r="AG84" s="45" t="str">
        <f t="shared" si="17"/>
        <v/>
      </c>
      <c r="AH84" s="45" t="str">
        <f t="shared" si="18"/>
        <v/>
      </c>
      <c r="AI84" s="45" t="str">
        <f t="shared" si="19"/>
        <v/>
      </c>
      <c r="AJ84" s="45" t="str">
        <f t="shared" si="20"/>
        <v/>
      </c>
      <c r="AK84" s="45" t="str">
        <f t="shared" si="21"/>
        <v/>
      </c>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row>
    <row r="85" spans="2:85" s="182" customFormat="1" ht="11.15" hidden="1" customHeight="1">
      <c r="B85" s="45">
        <v>12</v>
      </c>
      <c r="C85" s="45"/>
      <c r="D85" s="45"/>
      <c r="E85" s="45" t="str">
        <f>IF(E33="","",E33)</f>
        <v/>
      </c>
      <c r="F85" s="45" t="str">
        <f t="shared" si="9"/>
        <v/>
      </c>
      <c r="G85" s="45" t="str">
        <f>IF(E32="","",E32)</f>
        <v/>
      </c>
      <c r="H85" s="45" t="str">
        <f>IF(I32=0,"",I32)</f>
        <v/>
      </c>
      <c r="I85" s="45" t="str">
        <f>L32</f>
        <v/>
      </c>
      <c r="J85" s="45" t="str">
        <f t="shared" si="10"/>
        <v/>
      </c>
      <c r="K85" s="45" t="str">
        <f t="shared" si="0"/>
        <v/>
      </c>
      <c r="L85" s="45"/>
      <c r="M85" s="45">
        <f>N32</f>
        <v>0</v>
      </c>
      <c r="N85" s="45"/>
      <c r="O85" s="45" t="str">
        <f t="shared" si="11"/>
        <v/>
      </c>
      <c r="P85" s="45">
        <f>O32</f>
        <v>0</v>
      </c>
      <c r="Q85" s="45" t="str">
        <f t="shared" si="12"/>
        <v/>
      </c>
      <c r="R85" s="45" t="str">
        <f t="shared" si="1"/>
        <v/>
      </c>
      <c r="S85" s="45" t="str">
        <f t="shared" si="24"/>
        <v/>
      </c>
      <c r="T85" s="45" t="str">
        <f t="shared" si="22"/>
        <v/>
      </c>
      <c r="U85" s="45" t="str">
        <f t="shared" si="13"/>
        <v/>
      </c>
      <c r="V85" s="45" t="str">
        <f t="shared" si="2"/>
        <v/>
      </c>
      <c r="W85" s="45" t="str">
        <f t="shared" si="3"/>
        <v/>
      </c>
      <c r="X85" s="45" t="str">
        <f t="shared" si="4"/>
        <v/>
      </c>
      <c r="Y85" s="45" t="str">
        <f t="shared" si="5"/>
        <v/>
      </c>
      <c r="Z85" s="45" t="str">
        <f t="shared" si="6"/>
        <v/>
      </c>
      <c r="AA85" s="45" t="str">
        <f t="shared" si="7"/>
        <v/>
      </c>
      <c r="AB85" s="45" t="str">
        <f t="shared" si="8"/>
        <v/>
      </c>
      <c r="AC85" s="45" t="str">
        <f t="shared" si="23"/>
        <v/>
      </c>
      <c r="AD85" s="45" t="str">
        <f t="shared" si="14"/>
        <v/>
      </c>
      <c r="AE85" s="45" t="str">
        <f t="shared" si="15"/>
        <v/>
      </c>
      <c r="AF85" s="45" t="str">
        <f t="shared" si="16"/>
        <v/>
      </c>
      <c r="AG85" s="45" t="str">
        <f t="shared" si="17"/>
        <v/>
      </c>
      <c r="AH85" s="45" t="str">
        <f t="shared" si="18"/>
        <v/>
      </c>
      <c r="AI85" s="45" t="str">
        <f t="shared" si="19"/>
        <v/>
      </c>
      <c r="AJ85" s="45" t="str">
        <f t="shared" si="20"/>
        <v/>
      </c>
      <c r="AK85" s="45" t="str">
        <f t="shared" si="21"/>
        <v/>
      </c>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row>
    <row r="86" spans="2:85" s="182" customFormat="1" ht="11.15" hidden="1" customHeight="1">
      <c r="B86" s="45">
        <v>13</v>
      </c>
      <c r="C86" s="45"/>
      <c r="D86" s="45"/>
      <c r="E86" s="45" t="str">
        <f>IF(E35="","",E35)</f>
        <v/>
      </c>
      <c r="F86" s="45" t="str">
        <f t="shared" si="9"/>
        <v/>
      </c>
      <c r="G86" s="45" t="str">
        <f>IF(E34="","",E34)</f>
        <v/>
      </c>
      <c r="H86" s="45" t="str">
        <f>IF(I34=0,"",I34)</f>
        <v/>
      </c>
      <c r="I86" s="45" t="str">
        <f>L34</f>
        <v/>
      </c>
      <c r="J86" s="45" t="str">
        <f>IF(I86="","",B86)</f>
        <v/>
      </c>
      <c r="K86" s="45" t="str">
        <f t="shared" si="0"/>
        <v/>
      </c>
      <c r="L86" s="45"/>
      <c r="M86" s="45">
        <f>N34</f>
        <v>0</v>
      </c>
      <c r="N86" s="45"/>
      <c r="O86" s="45" t="str">
        <f t="shared" si="11"/>
        <v/>
      </c>
      <c r="P86" s="45">
        <f>O34</f>
        <v>0</v>
      </c>
      <c r="Q86" s="45" t="str">
        <f t="shared" si="12"/>
        <v/>
      </c>
      <c r="R86" s="45" t="str">
        <f t="shared" si="1"/>
        <v/>
      </c>
      <c r="S86" s="45" t="str">
        <f t="shared" si="24"/>
        <v/>
      </c>
      <c r="T86" s="45" t="str">
        <f t="shared" si="22"/>
        <v/>
      </c>
      <c r="U86" s="45" t="str">
        <f t="shared" si="13"/>
        <v/>
      </c>
      <c r="V86" s="45" t="str">
        <f t="shared" si="2"/>
        <v/>
      </c>
      <c r="W86" s="45" t="str">
        <f t="shared" si="3"/>
        <v/>
      </c>
      <c r="X86" s="45" t="str">
        <f t="shared" si="4"/>
        <v/>
      </c>
      <c r="Y86" s="45" t="str">
        <f t="shared" si="5"/>
        <v/>
      </c>
      <c r="Z86" s="45" t="str">
        <f t="shared" si="6"/>
        <v/>
      </c>
      <c r="AA86" s="45" t="str">
        <f t="shared" si="7"/>
        <v/>
      </c>
      <c r="AB86" s="45" t="str">
        <f t="shared" si="8"/>
        <v/>
      </c>
      <c r="AC86" s="45" t="str">
        <f>IF(AB86="","",RANK(AB86,$AB$74:$AB$93,1))</f>
        <v/>
      </c>
      <c r="AD86" s="45" t="str">
        <f t="shared" si="14"/>
        <v/>
      </c>
      <c r="AE86" s="45" t="str">
        <f t="shared" si="15"/>
        <v/>
      </c>
      <c r="AF86" s="45" t="str">
        <f t="shared" si="16"/>
        <v/>
      </c>
      <c r="AG86" s="45" t="str">
        <f t="shared" si="17"/>
        <v/>
      </c>
      <c r="AH86" s="45" t="str">
        <f t="shared" si="18"/>
        <v/>
      </c>
      <c r="AI86" s="45" t="str">
        <f t="shared" si="19"/>
        <v/>
      </c>
      <c r="AJ86" s="45" t="str">
        <f t="shared" si="20"/>
        <v/>
      </c>
      <c r="AK86" s="45" t="str">
        <f t="shared" si="21"/>
        <v/>
      </c>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1"/>
      <c r="CD86" s="181"/>
      <c r="CE86" s="181"/>
    </row>
    <row r="87" spans="2:85" s="182" customFormat="1" ht="11.15" hidden="1" customHeight="1">
      <c r="B87" s="45">
        <v>14</v>
      </c>
      <c r="C87" s="45"/>
      <c r="D87" s="45"/>
      <c r="E87" s="45" t="str">
        <f>IF(E37="","",E37)</f>
        <v/>
      </c>
      <c r="F87" s="45" t="str">
        <f t="shared" si="9"/>
        <v/>
      </c>
      <c r="G87" s="45" t="str">
        <f>IF(E36="","",E36)</f>
        <v/>
      </c>
      <c r="H87" s="45" t="str">
        <f>IF(I36=0,"",I36)</f>
        <v/>
      </c>
      <c r="I87" s="45" t="str">
        <f>L36</f>
        <v/>
      </c>
      <c r="J87" s="45" t="str">
        <f t="shared" si="10"/>
        <v/>
      </c>
      <c r="K87" s="45" t="str">
        <f t="shared" si="0"/>
        <v/>
      </c>
      <c r="L87" s="45"/>
      <c r="M87" s="45">
        <f>N36</f>
        <v>0</v>
      </c>
      <c r="N87" s="45"/>
      <c r="O87" s="45" t="str">
        <f t="shared" si="11"/>
        <v/>
      </c>
      <c r="P87" s="45">
        <f>O36</f>
        <v>0</v>
      </c>
      <c r="Q87" s="45" t="str">
        <f t="shared" si="12"/>
        <v/>
      </c>
      <c r="R87" s="45" t="str">
        <f t="shared" si="1"/>
        <v/>
      </c>
      <c r="S87" s="45" t="str">
        <f t="shared" si="24"/>
        <v/>
      </c>
      <c r="T87" s="45" t="str">
        <f t="shared" si="22"/>
        <v/>
      </c>
      <c r="U87" s="45" t="str">
        <f t="shared" si="13"/>
        <v/>
      </c>
      <c r="V87" s="45" t="str">
        <f t="shared" si="2"/>
        <v/>
      </c>
      <c r="W87" s="45" t="str">
        <f t="shared" si="3"/>
        <v/>
      </c>
      <c r="X87" s="45" t="str">
        <f t="shared" si="4"/>
        <v/>
      </c>
      <c r="Y87" s="45" t="str">
        <f t="shared" si="5"/>
        <v/>
      </c>
      <c r="Z87" s="45" t="str">
        <f t="shared" si="6"/>
        <v/>
      </c>
      <c r="AA87" s="45" t="str">
        <f t="shared" si="7"/>
        <v/>
      </c>
      <c r="AB87" s="45" t="str">
        <f t="shared" si="8"/>
        <v/>
      </c>
      <c r="AC87" s="45" t="str">
        <f t="shared" si="23"/>
        <v/>
      </c>
      <c r="AD87" s="45" t="str">
        <f t="shared" si="14"/>
        <v/>
      </c>
      <c r="AE87" s="45" t="str">
        <f t="shared" si="15"/>
        <v/>
      </c>
      <c r="AF87" s="45" t="str">
        <f t="shared" si="16"/>
        <v/>
      </c>
      <c r="AG87" s="45" t="str">
        <f t="shared" si="17"/>
        <v/>
      </c>
      <c r="AH87" s="45" t="str">
        <f t="shared" si="18"/>
        <v/>
      </c>
      <c r="AI87" s="45" t="str">
        <f t="shared" si="19"/>
        <v/>
      </c>
      <c r="AJ87" s="45" t="str">
        <f t="shared" si="20"/>
        <v/>
      </c>
      <c r="AK87" s="45" t="str">
        <f t="shared" si="21"/>
        <v/>
      </c>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1"/>
      <c r="CD87" s="181"/>
      <c r="CE87" s="181"/>
    </row>
    <row r="88" spans="2:85" s="182" customFormat="1" ht="11.15" hidden="1" customHeight="1">
      <c r="B88" s="45">
        <v>15</v>
      </c>
      <c r="C88" s="45"/>
      <c r="D88" s="45"/>
      <c r="E88" s="45" t="str">
        <f>IF(E39="","",E39)</f>
        <v/>
      </c>
      <c r="F88" s="45" t="str">
        <f t="shared" si="9"/>
        <v/>
      </c>
      <c r="G88" s="45" t="str">
        <f>IF(E38="","",E38)</f>
        <v/>
      </c>
      <c r="H88" s="45" t="str">
        <f>IF(I38=0,"",I38)</f>
        <v/>
      </c>
      <c r="I88" s="45" t="str">
        <f>L38</f>
        <v/>
      </c>
      <c r="J88" s="45" t="str">
        <f t="shared" si="10"/>
        <v/>
      </c>
      <c r="K88" s="45" t="str">
        <f t="shared" si="0"/>
        <v/>
      </c>
      <c r="L88" s="45"/>
      <c r="M88" s="45">
        <f>N38</f>
        <v>0</v>
      </c>
      <c r="N88" s="45"/>
      <c r="O88" s="45" t="str">
        <f t="shared" si="11"/>
        <v/>
      </c>
      <c r="P88" s="45">
        <f>O38</f>
        <v>0</v>
      </c>
      <c r="Q88" s="45" t="str">
        <f t="shared" si="12"/>
        <v/>
      </c>
      <c r="R88" s="45" t="str">
        <f t="shared" si="1"/>
        <v/>
      </c>
      <c r="S88" s="45" t="str">
        <f t="shared" si="24"/>
        <v/>
      </c>
      <c r="T88" s="45" t="str">
        <f t="shared" si="22"/>
        <v/>
      </c>
      <c r="U88" s="45" t="str">
        <f t="shared" si="13"/>
        <v/>
      </c>
      <c r="V88" s="45" t="str">
        <f t="shared" si="2"/>
        <v/>
      </c>
      <c r="W88" s="45" t="str">
        <f t="shared" si="3"/>
        <v/>
      </c>
      <c r="X88" s="45" t="str">
        <f t="shared" si="4"/>
        <v/>
      </c>
      <c r="Y88" s="45" t="str">
        <f t="shared" si="5"/>
        <v/>
      </c>
      <c r="Z88" s="45" t="str">
        <f t="shared" si="6"/>
        <v/>
      </c>
      <c r="AA88" s="45" t="str">
        <f t="shared" si="7"/>
        <v/>
      </c>
      <c r="AB88" s="45" t="str">
        <f t="shared" si="8"/>
        <v/>
      </c>
      <c r="AC88" s="45" t="str">
        <f t="shared" si="23"/>
        <v/>
      </c>
      <c r="AD88" s="45" t="str">
        <f t="shared" si="14"/>
        <v/>
      </c>
      <c r="AE88" s="45" t="str">
        <f t="shared" si="15"/>
        <v/>
      </c>
      <c r="AF88" s="45" t="str">
        <f>IF($P88=8,$B88,"")</f>
        <v/>
      </c>
      <c r="AG88" s="45" t="str">
        <f t="shared" si="17"/>
        <v/>
      </c>
      <c r="AH88" s="45" t="str">
        <f t="shared" si="18"/>
        <v/>
      </c>
      <c r="AI88" s="45" t="str">
        <f t="shared" si="19"/>
        <v/>
      </c>
      <c r="AJ88" s="45" t="str">
        <f t="shared" si="20"/>
        <v/>
      </c>
      <c r="AK88" s="45" t="str">
        <f t="shared" si="21"/>
        <v/>
      </c>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row>
    <row r="89" spans="2:85" s="182" customFormat="1" ht="11.15" hidden="1" customHeight="1">
      <c r="B89" s="45">
        <v>16</v>
      </c>
      <c r="C89" s="45"/>
      <c r="D89" s="45"/>
      <c r="E89" s="45" t="str">
        <f>IF(E41="","",E41)</f>
        <v/>
      </c>
      <c r="F89" s="45" t="str">
        <f t="shared" si="9"/>
        <v/>
      </c>
      <c r="G89" s="45" t="str">
        <f>IF(E40="","",E40)</f>
        <v/>
      </c>
      <c r="H89" s="45" t="str">
        <f>IF(I40=0,"",I40)</f>
        <v/>
      </c>
      <c r="I89" s="45" t="str">
        <f>L40</f>
        <v/>
      </c>
      <c r="J89" s="45" t="str">
        <f t="shared" si="10"/>
        <v/>
      </c>
      <c r="K89" s="45" t="str">
        <f t="shared" si="0"/>
        <v/>
      </c>
      <c r="L89" s="45"/>
      <c r="M89" s="45">
        <f>N40</f>
        <v>0</v>
      </c>
      <c r="N89" s="45"/>
      <c r="O89" s="45" t="str">
        <f t="shared" si="11"/>
        <v/>
      </c>
      <c r="P89" s="45">
        <f>O40</f>
        <v>0</v>
      </c>
      <c r="Q89" s="45" t="str">
        <f t="shared" si="12"/>
        <v/>
      </c>
      <c r="R89" s="45" t="str">
        <f t="shared" si="1"/>
        <v/>
      </c>
      <c r="S89" s="45" t="str">
        <f t="shared" si="24"/>
        <v/>
      </c>
      <c r="T89" s="45" t="str">
        <f t="shared" si="22"/>
        <v/>
      </c>
      <c r="U89" s="45" t="str">
        <f t="shared" si="13"/>
        <v/>
      </c>
      <c r="V89" s="45" t="str">
        <f t="shared" si="2"/>
        <v/>
      </c>
      <c r="W89" s="45" t="str">
        <f t="shared" si="3"/>
        <v/>
      </c>
      <c r="X89" s="45" t="str">
        <f t="shared" si="4"/>
        <v/>
      </c>
      <c r="Y89" s="45" t="str">
        <f t="shared" si="5"/>
        <v/>
      </c>
      <c r="Z89" s="45" t="str">
        <f t="shared" si="6"/>
        <v/>
      </c>
      <c r="AA89" s="45" t="str">
        <f t="shared" si="7"/>
        <v/>
      </c>
      <c r="AB89" s="45" t="str">
        <f t="shared" si="8"/>
        <v/>
      </c>
      <c r="AC89" s="45" t="str">
        <f t="shared" si="23"/>
        <v/>
      </c>
      <c r="AD89" s="45" t="str">
        <f t="shared" si="14"/>
        <v/>
      </c>
      <c r="AE89" s="45" t="str">
        <f t="shared" si="15"/>
        <v/>
      </c>
      <c r="AF89" s="45" t="str">
        <f t="shared" si="16"/>
        <v/>
      </c>
      <c r="AG89" s="45" t="str">
        <f t="shared" si="17"/>
        <v/>
      </c>
      <c r="AH89" s="45" t="str">
        <f t="shared" si="18"/>
        <v/>
      </c>
      <c r="AI89" s="45" t="str">
        <f t="shared" si="19"/>
        <v/>
      </c>
      <c r="AJ89" s="45" t="str">
        <f t="shared" si="20"/>
        <v/>
      </c>
      <c r="AK89" s="45" t="str">
        <f t="shared" si="21"/>
        <v/>
      </c>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row>
    <row r="90" spans="2:85" s="182" customFormat="1" ht="11.15" hidden="1" customHeight="1">
      <c r="B90" s="45">
        <v>17</v>
      </c>
      <c r="C90" s="45"/>
      <c r="D90" s="45"/>
      <c r="E90" s="45" t="str">
        <f>IF(E43="","",E43)</f>
        <v/>
      </c>
      <c r="F90" s="45" t="str">
        <f t="shared" si="9"/>
        <v/>
      </c>
      <c r="G90" s="45" t="str">
        <f>IF(E42="","",E42)</f>
        <v/>
      </c>
      <c r="H90" s="45" t="str">
        <f>IF(I42=0,"",I42)</f>
        <v/>
      </c>
      <c r="I90" s="45" t="str">
        <f>L42</f>
        <v/>
      </c>
      <c r="J90" s="45" t="str">
        <f t="shared" si="10"/>
        <v/>
      </c>
      <c r="K90" s="45" t="str">
        <f t="shared" si="0"/>
        <v/>
      </c>
      <c r="L90" s="45"/>
      <c r="M90" s="45">
        <f>N42</f>
        <v>0</v>
      </c>
      <c r="N90" s="45"/>
      <c r="O90" s="45" t="str">
        <f t="shared" si="11"/>
        <v/>
      </c>
      <c r="P90" s="45">
        <f>O42</f>
        <v>0</v>
      </c>
      <c r="Q90" s="45" t="str">
        <f t="shared" si="12"/>
        <v/>
      </c>
      <c r="R90" s="45" t="str">
        <f t="shared" si="1"/>
        <v/>
      </c>
      <c r="S90" s="45" t="str">
        <f t="shared" si="24"/>
        <v/>
      </c>
      <c r="T90" s="45" t="str">
        <f t="shared" si="22"/>
        <v/>
      </c>
      <c r="U90" s="45" t="str">
        <f t="shared" si="13"/>
        <v/>
      </c>
      <c r="V90" s="45" t="str">
        <f t="shared" si="2"/>
        <v/>
      </c>
      <c r="W90" s="45" t="str">
        <f t="shared" si="3"/>
        <v/>
      </c>
      <c r="X90" s="45" t="str">
        <f t="shared" si="4"/>
        <v/>
      </c>
      <c r="Y90" s="45" t="str">
        <f t="shared" si="5"/>
        <v/>
      </c>
      <c r="Z90" s="45" t="str">
        <f t="shared" si="6"/>
        <v/>
      </c>
      <c r="AA90" s="45" t="str">
        <f t="shared" si="7"/>
        <v/>
      </c>
      <c r="AB90" s="45" t="str">
        <f t="shared" si="8"/>
        <v/>
      </c>
      <c r="AC90" s="45" t="str">
        <f t="shared" si="23"/>
        <v/>
      </c>
      <c r="AD90" s="45" t="str">
        <f t="shared" si="14"/>
        <v/>
      </c>
      <c r="AE90" s="45" t="str">
        <f t="shared" si="15"/>
        <v/>
      </c>
      <c r="AF90" s="45" t="str">
        <f t="shared" si="16"/>
        <v/>
      </c>
      <c r="AG90" s="45" t="str">
        <f t="shared" si="17"/>
        <v/>
      </c>
      <c r="AH90" s="45" t="str">
        <f t="shared" si="18"/>
        <v/>
      </c>
      <c r="AI90" s="45" t="str">
        <f t="shared" si="19"/>
        <v/>
      </c>
      <c r="AJ90" s="45" t="str">
        <f t="shared" si="20"/>
        <v/>
      </c>
      <c r="AK90" s="45" t="str">
        <f t="shared" si="21"/>
        <v/>
      </c>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row>
    <row r="91" spans="2:85" s="182" customFormat="1" ht="11.15" hidden="1" customHeight="1">
      <c r="B91" s="45">
        <v>18</v>
      </c>
      <c r="C91" s="45"/>
      <c r="D91" s="45"/>
      <c r="E91" s="45" t="str">
        <f>IF(E45="","",E45)</f>
        <v/>
      </c>
      <c r="F91" s="45" t="str">
        <f t="shared" si="9"/>
        <v/>
      </c>
      <c r="G91" s="45" t="str">
        <f>IF(E44="","",E44)</f>
        <v/>
      </c>
      <c r="H91" s="45" t="str">
        <f>IF(I44=0,"",I44)</f>
        <v/>
      </c>
      <c r="I91" s="45" t="str">
        <f>L44</f>
        <v/>
      </c>
      <c r="J91" s="45" t="str">
        <f t="shared" si="10"/>
        <v/>
      </c>
      <c r="K91" s="45" t="str">
        <f t="shared" si="0"/>
        <v/>
      </c>
      <c r="L91" s="45"/>
      <c r="M91" s="45">
        <f>N44</f>
        <v>0</v>
      </c>
      <c r="N91" s="45"/>
      <c r="O91" s="45" t="str">
        <f t="shared" si="11"/>
        <v/>
      </c>
      <c r="P91" s="45">
        <f>O44</f>
        <v>0</v>
      </c>
      <c r="Q91" s="45" t="str">
        <f t="shared" si="12"/>
        <v/>
      </c>
      <c r="R91" s="45" t="str">
        <f t="shared" si="1"/>
        <v/>
      </c>
      <c r="S91" s="45" t="str">
        <f t="shared" si="24"/>
        <v/>
      </c>
      <c r="T91" s="45" t="str">
        <f>IF($P91=2,$B91,"")</f>
        <v/>
      </c>
      <c r="U91" s="45" t="str">
        <f t="shared" si="13"/>
        <v/>
      </c>
      <c r="V91" s="45" t="str">
        <f t="shared" si="2"/>
        <v/>
      </c>
      <c r="W91" s="45" t="str">
        <f t="shared" si="3"/>
        <v/>
      </c>
      <c r="X91" s="45" t="str">
        <f t="shared" si="4"/>
        <v/>
      </c>
      <c r="Y91" s="45" t="str">
        <f t="shared" si="5"/>
        <v/>
      </c>
      <c r="Z91" s="45" t="str">
        <f t="shared" si="6"/>
        <v/>
      </c>
      <c r="AA91" s="45" t="str">
        <f t="shared" si="7"/>
        <v/>
      </c>
      <c r="AB91" s="45" t="str">
        <f t="shared" si="8"/>
        <v/>
      </c>
      <c r="AC91" s="45" t="str">
        <f t="shared" si="23"/>
        <v/>
      </c>
      <c r="AD91" s="45" t="str">
        <f t="shared" si="14"/>
        <v/>
      </c>
      <c r="AE91" s="45" t="str">
        <f t="shared" si="15"/>
        <v/>
      </c>
      <c r="AF91" s="45" t="str">
        <f t="shared" si="16"/>
        <v/>
      </c>
      <c r="AG91" s="45" t="str">
        <f t="shared" si="17"/>
        <v/>
      </c>
      <c r="AH91" s="45" t="str">
        <f t="shared" si="18"/>
        <v/>
      </c>
      <c r="AI91" s="45" t="str">
        <f t="shared" si="19"/>
        <v/>
      </c>
      <c r="AJ91" s="45" t="str">
        <f t="shared" si="20"/>
        <v/>
      </c>
      <c r="AK91" s="45" t="str">
        <f t="shared" si="21"/>
        <v/>
      </c>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row>
    <row r="92" spans="2:85" s="182" customFormat="1" ht="11.15" hidden="1" customHeight="1">
      <c r="B92" s="45">
        <v>19</v>
      </c>
      <c r="C92" s="45"/>
      <c r="D92" s="45"/>
      <c r="E92" s="45" t="str">
        <f>IF(E47="","",E47)</f>
        <v/>
      </c>
      <c r="F92" s="45" t="str">
        <f t="shared" si="9"/>
        <v/>
      </c>
      <c r="G92" s="45" t="str">
        <f>IF(E46="","",E46)</f>
        <v/>
      </c>
      <c r="H92" s="45" t="str">
        <f>IF(I46=0,"",I46)</f>
        <v/>
      </c>
      <c r="I92" s="45" t="str">
        <f>L46</f>
        <v/>
      </c>
      <c r="J92" s="45" t="str">
        <f t="shared" si="10"/>
        <v/>
      </c>
      <c r="K92" s="45" t="str">
        <f t="shared" si="0"/>
        <v/>
      </c>
      <c r="L92" s="45"/>
      <c r="M92" s="45">
        <f>N46</f>
        <v>0</v>
      </c>
      <c r="N92" s="45"/>
      <c r="O92" s="45" t="str">
        <f t="shared" si="11"/>
        <v/>
      </c>
      <c r="P92" s="45">
        <f>O46</f>
        <v>0</v>
      </c>
      <c r="Q92" s="45" t="str">
        <f t="shared" si="12"/>
        <v/>
      </c>
      <c r="R92" s="45" t="str">
        <f t="shared" si="1"/>
        <v/>
      </c>
      <c r="S92" s="45" t="str">
        <f t="shared" si="24"/>
        <v/>
      </c>
      <c r="T92" s="45" t="str">
        <f t="shared" si="22"/>
        <v/>
      </c>
      <c r="U92" s="45" t="str">
        <f t="shared" si="13"/>
        <v/>
      </c>
      <c r="V92" s="45" t="str">
        <f t="shared" si="2"/>
        <v/>
      </c>
      <c r="W92" s="45" t="str">
        <f t="shared" si="3"/>
        <v/>
      </c>
      <c r="X92" s="45" t="str">
        <f t="shared" si="4"/>
        <v/>
      </c>
      <c r="Y92" s="45" t="str">
        <f t="shared" si="5"/>
        <v/>
      </c>
      <c r="Z92" s="45" t="str">
        <f t="shared" si="6"/>
        <v/>
      </c>
      <c r="AA92" s="45" t="str">
        <f t="shared" si="7"/>
        <v/>
      </c>
      <c r="AB92" s="45" t="str">
        <f t="shared" si="8"/>
        <v/>
      </c>
      <c r="AC92" s="45" t="str">
        <f t="shared" si="23"/>
        <v/>
      </c>
      <c r="AD92" s="45" t="str">
        <f t="shared" si="14"/>
        <v/>
      </c>
      <c r="AE92" s="45" t="str">
        <f t="shared" si="15"/>
        <v/>
      </c>
      <c r="AF92" s="45" t="str">
        <f t="shared" si="16"/>
        <v/>
      </c>
      <c r="AG92" s="45" t="str">
        <f t="shared" si="17"/>
        <v/>
      </c>
      <c r="AH92" s="45" t="str">
        <f t="shared" si="18"/>
        <v/>
      </c>
      <c r="AI92" s="45" t="str">
        <f t="shared" si="19"/>
        <v/>
      </c>
      <c r="AJ92" s="45" t="str">
        <f t="shared" si="20"/>
        <v/>
      </c>
      <c r="AK92" s="45" t="str">
        <f t="shared" si="21"/>
        <v/>
      </c>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row>
    <row r="93" spans="2:85" s="182" customFormat="1" ht="11.15" hidden="1" customHeight="1">
      <c r="B93" s="45">
        <v>20</v>
      </c>
      <c r="C93" s="45"/>
      <c r="D93" s="45"/>
      <c r="E93" s="45" t="str">
        <f>IF(E49="","",E49)</f>
        <v/>
      </c>
      <c r="F93" s="45" t="str">
        <f t="shared" si="9"/>
        <v/>
      </c>
      <c r="G93" s="45" t="str">
        <f>IF(E48="","",E48)</f>
        <v/>
      </c>
      <c r="H93" s="45" t="str">
        <f>IF(I48=0,"",I48)</f>
        <v/>
      </c>
      <c r="I93" s="45" t="str">
        <f>L48</f>
        <v/>
      </c>
      <c r="J93" s="45" t="str">
        <f t="shared" si="10"/>
        <v/>
      </c>
      <c r="K93" s="45" t="str">
        <f t="shared" si="0"/>
        <v/>
      </c>
      <c r="L93" s="45"/>
      <c r="M93" s="45">
        <f>N48</f>
        <v>0</v>
      </c>
      <c r="N93" s="45"/>
      <c r="O93" s="45" t="str">
        <f t="shared" si="11"/>
        <v/>
      </c>
      <c r="P93" s="45">
        <f>O48</f>
        <v>0</v>
      </c>
      <c r="Q93" s="45" t="str">
        <f t="shared" si="12"/>
        <v/>
      </c>
      <c r="R93" s="45" t="str">
        <f t="shared" si="1"/>
        <v/>
      </c>
      <c r="S93" s="45" t="str">
        <f t="shared" si="24"/>
        <v/>
      </c>
      <c r="T93" s="45" t="str">
        <f t="shared" si="22"/>
        <v/>
      </c>
      <c r="U93" s="45" t="str">
        <f t="shared" si="13"/>
        <v/>
      </c>
      <c r="V93" s="45" t="str">
        <f t="shared" si="2"/>
        <v/>
      </c>
      <c r="W93" s="45" t="str">
        <f t="shared" si="3"/>
        <v/>
      </c>
      <c r="X93" s="45" t="str">
        <f t="shared" si="4"/>
        <v/>
      </c>
      <c r="Y93" s="45" t="str">
        <f t="shared" si="5"/>
        <v/>
      </c>
      <c r="Z93" s="45" t="str">
        <f t="shared" si="6"/>
        <v/>
      </c>
      <c r="AA93" s="45" t="str">
        <f t="shared" si="7"/>
        <v/>
      </c>
      <c r="AB93" s="45" t="str">
        <f t="shared" si="8"/>
        <v/>
      </c>
      <c r="AC93" s="45" t="str">
        <f t="shared" si="23"/>
        <v/>
      </c>
      <c r="AD93" s="45" t="str">
        <f t="shared" si="14"/>
        <v/>
      </c>
      <c r="AE93" s="45" t="str">
        <f t="shared" si="15"/>
        <v/>
      </c>
      <c r="AF93" s="45" t="str">
        <f t="shared" si="16"/>
        <v/>
      </c>
      <c r="AG93" s="45" t="str">
        <f t="shared" si="17"/>
        <v/>
      </c>
      <c r="AH93" s="45" t="str">
        <f t="shared" si="18"/>
        <v/>
      </c>
      <c r="AI93" s="45" t="str">
        <f t="shared" si="19"/>
        <v/>
      </c>
      <c r="AJ93" s="45" t="str">
        <f t="shared" si="20"/>
        <v/>
      </c>
      <c r="AK93" s="45" t="str">
        <f t="shared" si="21"/>
        <v/>
      </c>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row>
    <row r="94" spans="2:85" s="182" customFormat="1" ht="11.15" hidden="1" customHeight="1" thickBot="1">
      <c r="B94" s="181"/>
      <c r="C94" s="181"/>
      <c r="D94" s="181"/>
      <c r="E94" s="181"/>
      <c r="F94" s="181">
        <f>COUNT(F74:F93)</f>
        <v>0</v>
      </c>
      <c r="G94" s="181"/>
      <c r="H94" s="181"/>
      <c r="I94" s="181">
        <f>COUNT(J74:J93)</f>
        <v>0</v>
      </c>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45" t="str">
        <f>IF(F2="","",F2)</f>
        <v>　</v>
      </c>
      <c r="AI94" s="45" t="str">
        <f>IF(F2="","",F2)</f>
        <v>　</v>
      </c>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row>
    <row r="95" spans="2:85" s="182" customFormat="1" ht="11.15" hidden="1" customHeight="1">
      <c r="B95" s="183"/>
      <c r="C95" s="184"/>
      <c r="D95" s="185"/>
      <c r="E95" s="43" t="s">
        <v>33</v>
      </c>
      <c r="F95" s="184" t="s">
        <v>59</v>
      </c>
      <c r="G95" s="186" t="s">
        <v>57</v>
      </c>
      <c r="H95" s="185" t="s">
        <v>33</v>
      </c>
      <c r="I95" s="43" t="s">
        <v>44</v>
      </c>
      <c r="J95" s="187"/>
      <c r="K95" s="187"/>
      <c r="L95" s="187"/>
      <c r="M95" s="187"/>
      <c r="N95" s="181"/>
      <c r="O95" s="181"/>
      <c r="P95" s="181"/>
      <c r="Q95" s="187"/>
      <c r="R95" s="187"/>
      <c r="S95" s="184" t="s">
        <v>203</v>
      </c>
      <c r="T95" s="42" t="s">
        <v>204</v>
      </c>
      <c r="U95" s="42" t="s">
        <v>205</v>
      </c>
      <c r="V95" s="42" t="s">
        <v>206</v>
      </c>
      <c r="W95" s="42" t="s">
        <v>207</v>
      </c>
      <c r="X95" s="42" t="s">
        <v>208</v>
      </c>
      <c r="Y95" s="42" t="s">
        <v>209</v>
      </c>
      <c r="Z95" s="42" t="s">
        <v>210</v>
      </c>
      <c r="AA95" s="42" t="s">
        <v>211</v>
      </c>
      <c r="AB95" s="42" t="s">
        <v>212</v>
      </c>
      <c r="AC95" s="41" t="s">
        <v>60</v>
      </c>
      <c r="AD95" s="42" t="s">
        <v>33</v>
      </c>
      <c r="AE95" s="43" t="s">
        <v>57</v>
      </c>
      <c r="AF95" s="181"/>
      <c r="AG95" s="181"/>
      <c r="AH95" s="45" t="str">
        <f>F4&amp;"　中学校"</f>
        <v>　中学校</v>
      </c>
      <c r="AI95" s="45" t="str">
        <f>IF(F4="","",F4)</f>
        <v/>
      </c>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c r="CF95" s="181"/>
      <c r="CG95" s="181"/>
    </row>
    <row r="96" spans="2:85" s="182" customFormat="1" ht="11.15" hidden="1" customHeight="1">
      <c r="B96" s="183">
        <v>1</v>
      </c>
      <c r="C96" s="188" t="e">
        <f t="shared" ref="C96:C115" si="25">VLOOKUP(E96,$B$74:$I$93,4)</f>
        <v>#N/A</v>
      </c>
      <c r="D96" s="183"/>
      <c r="E96" s="189" t="e">
        <f t="shared" ref="E96:E115" si="26">MATCH(B96,$K$74:$K$93,0)</f>
        <v>#N/A</v>
      </c>
      <c r="F96" s="188" t="e">
        <f>MATCH(B96,$M$74:$M$93,0)</f>
        <v>#N/A</v>
      </c>
      <c r="G96" s="45" t="e">
        <f>VLOOKUP(F96,$B$74:$I$93,4)</f>
        <v>#N/A</v>
      </c>
      <c r="H96" s="190" t="e">
        <f>VLOOKUP(F96,$B$74:$I$93,8)</f>
        <v>#N/A</v>
      </c>
      <c r="I96" s="189" t="e">
        <f t="shared" ref="I96:I115" si="27">VLOOKUP(F96,$B$74:$I$93,6)</f>
        <v>#N/A</v>
      </c>
      <c r="J96" s="187"/>
      <c r="K96" s="187"/>
      <c r="L96" s="187"/>
      <c r="M96" s="187"/>
      <c r="N96" s="181"/>
      <c r="O96" s="181"/>
      <c r="P96" s="181"/>
      <c r="Q96" s="187"/>
      <c r="R96" s="187"/>
      <c r="S96" s="188"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89" t="e">
        <f t="shared" ref="AE96:AE115" si="28">VLOOKUP(AC96,$B$74:$I$93,4)</f>
        <v>#N/A</v>
      </c>
      <c r="AF96" s="181"/>
      <c r="AG96" s="181"/>
      <c r="AH96" s="45" t="s">
        <v>33</v>
      </c>
      <c r="AI96" s="45">
        <f>IF(E116&gt;0,1,0)</f>
        <v>0</v>
      </c>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c r="CG96" s="181"/>
    </row>
    <row r="97" spans="2:85" s="182" customFormat="1" ht="11.15" hidden="1" customHeight="1">
      <c r="B97" s="183">
        <v>2</v>
      </c>
      <c r="C97" s="188" t="e">
        <f t="shared" si="25"/>
        <v>#N/A</v>
      </c>
      <c r="D97" s="183"/>
      <c r="E97" s="189" t="e">
        <f t="shared" si="26"/>
        <v>#N/A</v>
      </c>
      <c r="F97" s="188" t="e">
        <f t="shared" ref="F97:F115" si="29">MATCH(B97,$M$74:$M$93,0)</f>
        <v>#N/A</v>
      </c>
      <c r="G97" s="45" t="e">
        <f t="shared" ref="G97:G115" si="30">VLOOKUP(F97,$B$74:$I$93,4)</f>
        <v>#N/A</v>
      </c>
      <c r="H97" s="190" t="e">
        <f t="shared" ref="H97:H115" si="31">VLOOKUP(F97,$B$74:$I$93,8)</f>
        <v>#N/A</v>
      </c>
      <c r="I97" s="189" t="e">
        <f t="shared" si="27"/>
        <v>#N/A</v>
      </c>
      <c r="J97" s="187"/>
      <c r="K97" s="187"/>
      <c r="L97" s="187"/>
      <c r="M97" s="187"/>
      <c r="N97" s="181"/>
      <c r="O97" s="181"/>
      <c r="P97" s="181"/>
      <c r="Q97" s="187"/>
      <c r="R97" s="187"/>
      <c r="S97" s="188"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t="shared" ref="AD97:AD108" si="32">VLOOKUP(AC97,$B$74:$I$93,8)</f>
        <v>#N/A</v>
      </c>
      <c r="AE97" s="189" t="e">
        <f t="shared" si="28"/>
        <v>#N/A</v>
      </c>
      <c r="AF97" s="181"/>
      <c r="AG97" s="181"/>
      <c r="AH97" s="45" t="s">
        <v>59</v>
      </c>
      <c r="AI97" s="45">
        <f>F116</f>
        <v>0</v>
      </c>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c r="CG97" s="181"/>
    </row>
    <row r="98" spans="2:85" s="182" customFormat="1" ht="11.15" hidden="1" customHeight="1">
      <c r="B98" s="183">
        <v>3</v>
      </c>
      <c r="C98" s="188" t="e">
        <f t="shared" si="25"/>
        <v>#N/A</v>
      </c>
      <c r="D98" s="183"/>
      <c r="E98" s="189" t="e">
        <f t="shared" si="26"/>
        <v>#N/A</v>
      </c>
      <c r="F98" s="188" t="e">
        <f t="shared" si="29"/>
        <v>#N/A</v>
      </c>
      <c r="G98" s="45" t="e">
        <f t="shared" si="30"/>
        <v>#N/A</v>
      </c>
      <c r="H98" s="190" t="e">
        <f t="shared" si="31"/>
        <v>#N/A</v>
      </c>
      <c r="I98" s="189" t="e">
        <f t="shared" si="27"/>
        <v>#N/A</v>
      </c>
      <c r="J98" s="187"/>
      <c r="K98" s="187"/>
      <c r="L98" s="187"/>
      <c r="M98" s="187"/>
      <c r="N98" s="181"/>
      <c r="O98" s="181"/>
      <c r="P98" s="181"/>
      <c r="Q98" s="187"/>
      <c r="R98" s="187"/>
      <c r="S98" s="188"/>
      <c r="T98" s="45"/>
      <c r="U98" s="45"/>
      <c r="V98" s="45"/>
      <c r="W98" s="45"/>
      <c r="X98" s="45"/>
      <c r="Y98" s="45"/>
      <c r="Z98" s="45"/>
      <c r="AA98" s="45"/>
      <c r="AB98" s="45"/>
      <c r="AC98" s="44" t="e">
        <f>VLOOKUP(1,$B$96:$AB$97,MATCH("複②",$B$95:$AC$95))</f>
        <v>#N/A</v>
      </c>
      <c r="AD98" s="45" t="e">
        <f t="shared" si="32"/>
        <v>#N/A</v>
      </c>
      <c r="AE98" s="189" t="e">
        <f t="shared" si="28"/>
        <v>#N/A</v>
      </c>
      <c r="AF98" s="181"/>
      <c r="AG98" s="181"/>
      <c r="AH98" s="45" t="s">
        <v>60</v>
      </c>
      <c r="AI98" s="45">
        <f>AC116</f>
        <v>0</v>
      </c>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c r="CF98" s="181"/>
      <c r="CG98" s="181"/>
    </row>
    <row r="99" spans="2:85" s="182" customFormat="1" ht="11.15" hidden="1" customHeight="1">
      <c r="B99" s="183">
        <v>4</v>
      </c>
      <c r="C99" s="188" t="e">
        <f t="shared" si="25"/>
        <v>#N/A</v>
      </c>
      <c r="D99" s="183"/>
      <c r="E99" s="189" t="e">
        <f t="shared" si="26"/>
        <v>#N/A</v>
      </c>
      <c r="F99" s="188" t="e">
        <f t="shared" si="29"/>
        <v>#N/A</v>
      </c>
      <c r="G99" s="45" t="e">
        <f t="shared" si="30"/>
        <v>#N/A</v>
      </c>
      <c r="H99" s="190" t="e">
        <f t="shared" si="31"/>
        <v>#N/A</v>
      </c>
      <c r="I99" s="189" t="e">
        <f t="shared" si="27"/>
        <v>#N/A</v>
      </c>
      <c r="J99" s="187"/>
      <c r="K99" s="187"/>
      <c r="L99" s="187"/>
      <c r="M99" s="187"/>
      <c r="N99" s="181"/>
      <c r="O99" s="181"/>
      <c r="P99" s="181"/>
      <c r="Q99" s="187"/>
      <c r="R99" s="187"/>
      <c r="S99" s="188"/>
      <c r="T99" s="45"/>
      <c r="U99" s="45"/>
      <c r="V99" s="45"/>
      <c r="W99" s="45"/>
      <c r="X99" s="45"/>
      <c r="Y99" s="45"/>
      <c r="Z99" s="45"/>
      <c r="AA99" s="45"/>
      <c r="AB99" s="45"/>
      <c r="AC99" s="44" t="e">
        <f>VLOOKUP(2,$B$96:$AB$97,MATCH("複②",$B$95:$AC$95))</f>
        <v>#N/A</v>
      </c>
      <c r="AD99" s="45" t="e">
        <f t="shared" si="32"/>
        <v>#N/A</v>
      </c>
      <c r="AE99" s="189" t="e">
        <f t="shared" si="28"/>
        <v>#N/A</v>
      </c>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c r="CG99" s="181"/>
    </row>
    <row r="100" spans="2:85" s="182" customFormat="1" ht="11.15" hidden="1" customHeight="1">
      <c r="B100" s="183">
        <v>5</v>
      </c>
      <c r="C100" s="188" t="e">
        <f t="shared" si="25"/>
        <v>#N/A</v>
      </c>
      <c r="D100" s="183"/>
      <c r="E100" s="189" t="e">
        <f t="shared" si="26"/>
        <v>#N/A</v>
      </c>
      <c r="F100" s="188" t="e">
        <f t="shared" si="29"/>
        <v>#N/A</v>
      </c>
      <c r="G100" s="45" t="e">
        <f t="shared" si="30"/>
        <v>#N/A</v>
      </c>
      <c r="H100" s="190" t="e">
        <f t="shared" si="31"/>
        <v>#N/A</v>
      </c>
      <c r="I100" s="189" t="e">
        <f>VLOOKUP(F100,$B$74:$I$93,6)</f>
        <v>#N/A</v>
      </c>
      <c r="J100" s="187"/>
      <c r="K100" s="187"/>
      <c r="L100" s="187"/>
      <c r="M100" s="187"/>
      <c r="N100" s="181"/>
      <c r="O100" s="181"/>
      <c r="P100" s="181"/>
      <c r="Q100" s="187"/>
      <c r="R100" s="187"/>
      <c r="S100" s="188"/>
      <c r="T100" s="45"/>
      <c r="U100" s="45"/>
      <c r="V100" s="45"/>
      <c r="W100" s="45"/>
      <c r="X100" s="45"/>
      <c r="Y100" s="45"/>
      <c r="Z100" s="45"/>
      <c r="AA100" s="45"/>
      <c r="AB100" s="45"/>
      <c r="AC100" s="44" t="e">
        <f>VLOOKUP(1,$B$96:$AB$97,MATCH("複③",$B$95:$AC$95))</f>
        <v>#N/A</v>
      </c>
      <c r="AD100" s="45" t="e">
        <f t="shared" si="32"/>
        <v>#N/A</v>
      </c>
      <c r="AE100" s="189" t="e">
        <f t="shared" si="28"/>
        <v>#N/A</v>
      </c>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row>
    <row r="101" spans="2:85" s="182" customFormat="1" ht="11.15" hidden="1" customHeight="1">
      <c r="B101" s="183">
        <v>6</v>
      </c>
      <c r="C101" s="188" t="e">
        <f t="shared" si="25"/>
        <v>#N/A</v>
      </c>
      <c r="D101" s="183"/>
      <c r="E101" s="189" t="e">
        <f t="shared" si="26"/>
        <v>#N/A</v>
      </c>
      <c r="F101" s="188" t="e">
        <f>MATCH(B101,$M$74:$M$93,0)</f>
        <v>#N/A</v>
      </c>
      <c r="G101" s="45" t="e">
        <f t="shared" si="30"/>
        <v>#N/A</v>
      </c>
      <c r="H101" s="190" t="e">
        <f t="shared" si="31"/>
        <v>#N/A</v>
      </c>
      <c r="I101" s="189" t="e">
        <f t="shared" si="27"/>
        <v>#N/A</v>
      </c>
      <c r="J101" s="187"/>
      <c r="K101" s="187"/>
      <c r="L101" s="187"/>
      <c r="M101" s="187"/>
      <c r="N101" s="181"/>
      <c r="O101" s="181"/>
      <c r="P101" s="181"/>
      <c r="Q101" s="187"/>
      <c r="R101" s="187"/>
      <c r="S101" s="188"/>
      <c r="T101" s="45"/>
      <c r="U101" s="45"/>
      <c r="V101" s="45"/>
      <c r="W101" s="45"/>
      <c r="X101" s="45"/>
      <c r="Y101" s="45"/>
      <c r="Z101" s="45"/>
      <c r="AA101" s="45"/>
      <c r="AB101" s="45"/>
      <c r="AC101" s="44" t="e">
        <f>VLOOKUP(2,$B$96:$AB$97,MATCH("複③",$B$95:$AC$95))</f>
        <v>#N/A</v>
      </c>
      <c r="AD101" s="45" t="e">
        <f t="shared" si="32"/>
        <v>#N/A</v>
      </c>
      <c r="AE101" s="189" t="e">
        <f t="shared" si="28"/>
        <v>#N/A</v>
      </c>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row>
    <row r="102" spans="2:85" s="182" customFormat="1" ht="11.15" hidden="1" customHeight="1">
      <c r="B102" s="183">
        <v>7</v>
      </c>
      <c r="C102" s="188" t="e">
        <f t="shared" si="25"/>
        <v>#N/A</v>
      </c>
      <c r="D102" s="183"/>
      <c r="E102" s="189" t="e">
        <f t="shared" si="26"/>
        <v>#N/A</v>
      </c>
      <c r="F102" s="188" t="e">
        <f t="shared" si="29"/>
        <v>#N/A</v>
      </c>
      <c r="G102" s="45" t="e">
        <f t="shared" si="30"/>
        <v>#N/A</v>
      </c>
      <c r="H102" s="190" t="e">
        <f t="shared" si="31"/>
        <v>#N/A</v>
      </c>
      <c r="I102" s="189" t="e">
        <f t="shared" si="27"/>
        <v>#N/A</v>
      </c>
      <c r="J102" s="187"/>
      <c r="K102" s="187"/>
      <c r="L102" s="187"/>
      <c r="M102" s="187"/>
      <c r="N102" s="181"/>
      <c r="O102" s="181"/>
      <c r="P102" s="181"/>
      <c r="Q102" s="187"/>
      <c r="R102" s="187"/>
      <c r="S102" s="188"/>
      <c r="T102" s="45"/>
      <c r="U102" s="45"/>
      <c r="V102" s="45"/>
      <c r="W102" s="45"/>
      <c r="X102" s="45"/>
      <c r="Y102" s="45"/>
      <c r="Z102" s="45"/>
      <c r="AA102" s="45"/>
      <c r="AB102" s="45"/>
      <c r="AC102" s="44" t="e">
        <f>VLOOKUP(1,$B$96:$AB$97,MATCH("複④",$B$95:$AC$95))</f>
        <v>#N/A</v>
      </c>
      <c r="AD102" s="45" t="e">
        <f t="shared" si="32"/>
        <v>#N/A</v>
      </c>
      <c r="AE102" s="189" t="e">
        <f>VLOOKUP(AC102,$B$74:$I$93,4)</f>
        <v>#N/A</v>
      </c>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row>
    <row r="103" spans="2:85" s="182" customFormat="1" ht="11.15" hidden="1" customHeight="1">
      <c r="B103" s="183">
        <v>8</v>
      </c>
      <c r="C103" s="188" t="e">
        <f t="shared" si="25"/>
        <v>#N/A</v>
      </c>
      <c r="D103" s="183"/>
      <c r="E103" s="189" t="e">
        <f t="shared" si="26"/>
        <v>#N/A</v>
      </c>
      <c r="F103" s="188" t="e">
        <f t="shared" si="29"/>
        <v>#N/A</v>
      </c>
      <c r="G103" s="45" t="e">
        <f t="shared" si="30"/>
        <v>#N/A</v>
      </c>
      <c r="H103" s="183" t="e">
        <f t="shared" si="31"/>
        <v>#N/A</v>
      </c>
      <c r="I103" s="189" t="e">
        <f t="shared" si="27"/>
        <v>#N/A</v>
      </c>
      <c r="J103" s="187"/>
      <c r="K103" s="187"/>
      <c r="L103" s="187"/>
      <c r="M103" s="187"/>
      <c r="N103" s="181"/>
      <c r="O103" s="181"/>
      <c r="P103" s="181"/>
      <c r="Q103" s="187"/>
      <c r="R103" s="187"/>
      <c r="S103" s="188"/>
      <c r="T103" s="45"/>
      <c r="U103" s="45"/>
      <c r="V103" s="45"/>
      <c r="W103" s="45"/>
      <c r="X103" s="45"/>
      <c r="Y103" s="45"/>
      <c r="Z103" s="45"/>
      <c r="AA103" s="45"/>
      <c r="AB103" s="45"/>
      <c r="AC103" s="44" t="e">
        <f>VLOOKUP(2,$B$96:$AB$97,MATCH("複④",$B$95:$AC$95))</f>
        <v>#N/A</v>
      </c>
      <c r="AD103" s="45" t="e">
        <f t="shared" si="32"/>
        <v>#N/A</v>
      </c>
      <c r="AE103" s="189" t="e">
        <f t="shared" si="28"/>
        <v>#N/A</v>
      </c>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row>
    <row r="104" spans="2:85" s="182" customFormat="1" ht="11.15" hidden="1" customHeight="1">
      <c r="B104" s="183">
        <v>9</v>
      </c>
      <c r="C104" s="188" t="e">
        <f t="shared" si="25"/>
        <v>#N/A</v>
      </c>
      <c r="D104" s="183"/>
      <c r="E104" s="189" t="e">
        <f t="shared" si="26"/>
        <v>#N/A</v>
      </c>
      <c r="F104" s="188" t="e">
        <f t="shared" si="29"/>
        <v>#N/A</v>
      </c>
      <c r="G104" s="45" t="e">
        <f t="shared" si="30"/>
        <v>#N/A</v>
      </c>
      <c r="H104" s="183" t="e">
        <f t="shared" si="31"/>
        <v>#N/A</v>
      </c>
      <c r="I104" s="189" t="e">
        <f t="shared" si="27"/>
        <v>#N/A</v>
      </c>
      <c r="J104" s="187"/>
      <c r="K104" s="187"/>
      <c r="L104" s="187"/>
      <c r="M104" s="187"/>
      <c r="N104" s="181"/>
      <c r="O104" s="181"/>
      <c r="P104" s="181"/>
      <c r="Q104" s="187"/>
      <c r="R104" s="187"/>
      <c r="S104" s="188"/>
      <c r="T104" s="45"/>
      <c r="U104" s="45"/>
      <c r="V104" s="45"/>
      <c r="W104" s="45"/>
      <c r="X104" s="45"/>
      <c r="Y104" s="45"/>
      <c r="Z104" s="45"/>
      <c r="AA104" s="45"/>
      <c r="AB104" s="45"/>
      <c r="AC104" s="44" t="e">
        <f>VLOOKUP(1,$B$96:$AB$97,MATCH("複⑤",$B$95:$AC$95))</f>
        <v>#N/A</v>
      </c>
      <c r="AD104" s="45" t="e">
        <f t="shared" si="32"/>
        <v>#N/A</v>
      </c>
      <c r="AE104" s="189" t="e">
        <f t="shared" si="28"/>
        <v>#N/A</v>
      </c>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row>
    <row r="105" spans="2:85" s="182" customFormat="1" ht="11.15" hidden="1" customHeight="1">
      <c r="B105" s="183">
        <v>10</v>
      </c>
      <c r="C105" s="188" t="e">
        <f t="shared" si="25"/>
        <v>#N/A</v>
      </c>
      <c r="D105" s="183"/>
      <c r="E105" s="189" t="e">
        <f t="shared" si="26"/>
        <v>#N/A</v>
      </c>
      <c r="F105" s="188" t="e">
        <f t="shared" si="29"/>
        <v>#N/A</v>
      </c>
      <c r="G105" s="45" t="e">
        <f>VLOOKUP(F105,$B$74:$I$93,4)</f>
        <v>#N/A</v>
      </c>
      <c r="H105" s="183" t="e">
        <f t="shared" si="31"/>
        <v>#N/A</v>
      </c>
      <c r="I105" s="189" t="e">
        <f>VLOOKUP(F105,$B$74:$I$93,6)</f>
        <v>#N/A</v>
      </c>
      <c r="J105" s="187"/>
      <c r="K105" s="187"/>
      <c r="L105" s="187"/>
      <c r="M105" s="187"/>
      <c r="N105" s="181"/>
      <c r="O105" s="181"/>
      <c r="P105" s="181"/>
      <c r="Q105" s="187"/>
      <c r="R105" s="187"/>
      <c r="S105" s="188"/>
      <c r="T105" s="45"/>
      <c r="U105" s="45"/>
      <c r="V105" s="45"/>
      <c r="W105" s="45"/>
      <c r="X105" s="45"/>
      <c r="Y105" s="45"/>
      <c r="Z105" s="45"/>
      <c r="AA105" s="45"/>
      <c r="AB105" s="45"/>
      <c r="AC105" s="44" t="e">
        <f>VLOOKUP(2,$B$96:$AB$97,MATCH("複⑤",$B$95:$AC$95))</f>
        <v>#N/A</v>
      </c>
      <c r="AD105" s="45" t="e">
        <f>VLOOKUP(AC105,$B$74:$I$93,8)</f>
        <v>#N/A</v>
      </c>
      <c r="AE105" s="189" t="e">
        <f t="shared" si="28"/>
        <v>#N/A</v>
      </c>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row>
    <row r="106" spans="2:85" s="182" customFormat="1" ht="11.15" hidden="1" customHeight="1">
      <c r="B106" s="183">
        <v>11</v>
      </c>
      <c r="C106" s="188" t="e">
        <f t="shared" si="25"/>
        <v>#N/A</v>
      </c>
      <c r="D106" s="183"/>
      <c r="E106" s="189" t="e">
        <f t="shared" si="26"/>
        <v>#N/A</v>
      </c>
      <c r="F106" s="188" t="e">
        <f t="shared" si="29"/>
        <v>#N/A</v>
      </c>
      <c r="G106" s="45" t="e">
        <f>VLOOKUP(F106,$B$74:$I$93,4)</f>
        <v>#N/A</v>
      </c>
      <c r="H106" s="183" t="e">
        <f t="shared" si="31"/>
        <v>#N/A</v>
      </c>
      <c r="I106" s="189" t="e">
        <f>VLOOKUP(F106,$B$74:$I$93,6)</f>
        <v>#N/A</v>
      </c>
      <c r="J106" s="187"/>
      <c r="K106" s="187"/>
      <c r="L106" s="187"/>
      <c r="M106" s="187"/>
      <c r="N106" s="181"/>
      <c r="O106" s="181"/>
      <c r="P106" s="181"/>
      <c r="Q106" s="187"/>
      <c r="R106" s="187"/>
      <c r="S106" s="188"/>
      <c r="T106" s="45"/>
      <c r="U106" s="45"/>
      <c r="V106" s="45"/>
      <c r="W106" s="45"/>
      <c r="X106" s="45"/>
      <c r="Y106" s="45"/>
      <c r="Z106" s="45"/>
      <c r="AA106" s="45"/>
      <c r="AB106" s="45"/>
      <c r="AC106" s="44" t="e">
        <f>VLOOKUP(1,$B$96:$AB$97,MATCH("複⑥",$B$95:$AC$95))</f>
        <v>#N/A</v>
      </c>
      <c r="AD106" s="45" t="e">
        <f t="shared" si="32"/>
        <v>#N/A</v>
      </c>
      <c r="AE106" s="189" t="e">
        <f t="shared" si="28"/>
        <v>#N/A</v>
      </c>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row>
    <row r="107" spans="2:85" s="182" customFormat="1" ht="11.15" hidden="1" customHeight="1">
      <c r="B107" s="183">
        <v>12</v>
      </c>
      <c r="C107" s="188" t="e">
        <f t="shared" si="25"/>
        <v>#N/A</v>
      </c>
      <c r="D107" s="183"/>
      <c r="E107" s="189" t="e">
        <f t="shared" si="26"/>
        <v>#N/A</v>
      </c>
      <c r="F107" s="188" t="e">
        <f t="shared" si="29"/>
        <v>#N/A</v>
      </c>
      <c r="G107" s="45" t="e">
        <f>VLOOKUP(F107,$B$74:$I$93,4)</f>
        <v>#N/A</v>
      </c>
      <c r="H107" s="183" t="e">
        <f t="shared" si="31"/>
        <v>#N/A</v>
      </c>
      <c r="I107" s="189" t="e">
        <f>VLOOKUP(F107,$B$74:$I$93,6)</f>
        <v>#N/A</v>
      </c>
      <c r="J107" s="187"/>
      <c r="K107" s="187"/>
      <c r="L107" s="187"/>
      <c r="M107" s="187"/>
      <c r="N107" s="181"/>
      <c r="O107" s="181"/>
      <c r="P107" s="181"/>
      <c r="Q107" s="187"/>
      <c r="R107" s="187"/>
      <c r="S107" s="188"/>
      <c r="T107" s="45"/>
      <c r="U107" s="45"/>
      <c r="V107" s="45"/>
      <c r="W107" s="45"/>
      <c r="X107" s="45"/>
      <c r="Y107" s="45"/>
      <c r="Z107" s="45"/>
      <c r="AA107" s="45"/>
      <c r="AB107" s="45"/>
      <c r="AC107" s="44" t="e">
        <f>VLOOKUP(2,$B$96:$AB$97,MATCH("複⑥",$B$95:$AC$95))</f>
        <v>#N/A</v>
      </c>
      <c r="AD107" s="45" t="e">
        <f t="shared" si="32"/>
        <v>#N/A</v>
      </c>
      <c r="AE107" s="189" t="e">
        <f t="shared" si="28"/>
        <v>#N/A</v>
      </c>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row>
    <row r="108" spans="2:85" s="182" customFormat="1" ht="11.15" hidden="1" customHeight="1">
      <c r="B108" s="183">
        <v>13</v>
      </c>
      <c r="C108" s="188" t="e">
        <f t="shared" si="25"/>
        <v>#N/A</v>
      </c>
      <c r="D108" s="183"/>
      <c r="E108" s="189" t="e">
        <f t="shared" si="26"/>
        <v>#N/A</v>
      </c>
      <c r="F108" s="188" t="e">
        <f t="shared" si="29"/>
        <v>#N/A</v>
      </c>
      <c r="G108" s="45" t="e">
        <f t="shared" si="30"/>
        <v>#N/A</v>
      </c>
      <c r="H108" s="183" t="e">
        <f t="shared" si="31"/>
        <v>#N/A</v>
      </c>
      <c r="I108" s="189" t="e">
        <f t="shared" si="27"/>
        <v>#N/A</v>
      </c>
      <c r="J108" s="187"/>
      <c r="K108" s="187"/>
      <c r="L108" s="187"/>
      <c r="M108" s="187"/>
      <c r="N108" s="181"/>
      <c r="O108" s="181"/>
      <c r="P108" s="181"/>
      <c r="Q108" s="187"/>
      <c r="R108" s="187"/>
      <c r="S108" s="188"/>
      <c r="T108" s="45"/>
      <c r="U108" s="45"/>
      <c r="V108" s="45"/>
      <c r="W108" s="45"/>
      <c r="X108" s="45"/>
      <c r="Y108" s="45"/>
      <c r="Z108" s="45"/>
      <c r="AA108" s="45"/>
      <c r="AB108" s="45"/>
      <c r="AC108" s="44" t="e">
        <f>VLOOKUP(1,$B$96:$AB$97,MATCH("複⑦",$B$95:$AC$95))</f>
        <v>#N/A</v>
      </c>
      <c r="AD108" s="45" t="e">
        <f t="shared" si="32"/>
        <v>#N/A</v>
      </c>
      <c r="AE108" s="189" t="e">
        <f t="shared" si="28"/>
        <v>#N/A</v>
      </c>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c r="CF108" s="181"/>
      <c r="CG108" s="181"/>
    </row>
    <row r="109" spans="2:85" s="182" customFormat="1" ht="11.15" hidden="1" customHeight="1" thickBot="1">
      <c r="B109" s="183">
        <v>14</v>
      </c>
      <c r="C109" s="191" t="e">
        <f t="shared" si="25"/>
        <v>#N/A</v>
      </c>
      <c r="D109" s="192"/>
      <c r="E109" s="193" t="e">
        <f t="shared" si="26"/>
        <v>#N/A</v>
      </c>
      <c r="F109" s="194" t="e">
        <f t="shared" si="29"/>
        <v>#N/A</v>
      </c>
      <c r="G109" s="135" t="e">
        <f t="shared" si="30"/>
        <v>#N/A</v>
      </c>
      <c r="H109" s="192" t="e">
        <f t="shared" si="31"/>
        <v>#N/A</v>
      </c>
      <c r="I109" s="195" t="e">
        <f t="shared" si="27"/>
        <v>#N/A</v>
      </c>
      <c r="J109" s="187"/>
      <c r="K109" s="187"/>
      <c r="L109" s="187"/>
      <c r="M109" s="187"/>
      <c r="N109" s="181"/>
      <c r="O109" s="181"/>
      <c r="P109" s="181"/>
      <c r="Q109" s="187"/>
      <c r="R109" s="187"/>
      <c r="S109" s="191"/>
      <c r="T109" s="135"/>
      <c r="U109" s="135"/>
      <c r="V109" s="135"/>
      <c r="W109" s="135"/>
      <c r="X109" s="135"/>
      <c r="Y109" s="135"/>
      <c r="Z109" s="135"/>
      <c r="AA109" s="135"/>
      <c r="AB109" s="135"/>
      <c r="AC109" s="171" t="e">
        <f>VLOOKUP(2,$B$96:$AB$97,MATCH("複⑦",$B$95:$AC$95))</f>
        <v>#N/A</v>
      </c>
      <c r="AD109" s="135" t="e">
        <f>VLOOKUP(AC109,$B$74:$I$93,8)</f>
        <v>#N/A</v>
      </c>
      <c r="AE109" s="195" t="e">
        <f t="shared" si="28"/>
        <v>#N/A</v>
      </c>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c r="CF109" s="181"/>
      <c r="CG109" s="181"/>
    </row>
    <row r="110" spans="2:85" s="182" customFormat="1" ht="11.15" hidden="1" customHeight="1" thickBot="1">
      <c r="B110" s="183">
        <v>15</v>
      </c>
      <c r="C110" s="191" t="e">
        <f t="shared" si="25"/>
        <v>#N/A</v>
      </c>
      <c r="D110" s="192"/>
      <c r="E110" s="193" t="e">
        <f t="shared" si="26"/>
        <v>#N/A</v>
      </c>
      <c r="F110" s="194" t="e">
        <f t="shared" si="29"/>
        <v>#N/A</v>
      </c>
      <c r="G110" s="135" t="e">
        <f t="shared" si="30"/>
        <v>#N/A</v>
      </c>
      <c r="H110" s="192" t="e">
        <f t="shared" si="31"/>
        <v>#N/A</v>
      </c>
      <c r="I110" s="195" t="e">
        <f t="shared" si="27"/>
        <v>#N/A</v>
      </c>
      <c r="J110" s="187"/>
      <c r="K110" s="187"/>
      <c r="L110" s="187"/>
      <c r="M110" s="187"/>
      <c r="N110" s="181"/>
      <c r="O110" s="181"/>
      <c r="P110" s="181"/>
      <c r="Q110" s="187"/>
      <c r="R110" s="187"/>
      <c r="S110" s="188"/>
      <c r="T110" s="45"/>
      <c r="U110" s="45"/>
      <c r="V110" s="45"/>
      <c r="W110" s="45"/>
      <c r="X110" s="45"/>
      <c r="Y110" s="45"/>
      <c r="Z110" s="45"/>
      <c r="AA110" s="45"/>
      <c r="AB110" s="45"/>
      <c r="AC110" s="44" t="e">
        <f>VLOOKUP(1,$B$96:$AB$97,MATCH("複⑧",$B$95:$AC$95))</f>
        <v>#N/A</v>
      </c>
      <c r="AD110" s="45" t="e">
        <f t="shared" ref="AD110:AD115" si="33">VLOOKUP(AC110,$B$74:$I$93,8)</f>
        <v>#N/A</v>
      </c>
      <c r="AE110" s="189" t="e">
        <f t="shared" si="28"/>
        <v>#N/A</v>
      </c>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c r="CF110" s="181"/>
      <c r="CG110" s="181"/>
    </row>
    <row r="111" spans="2:85" s="182" customFormat="1" ht="11.15" hidden="1" customHeight="1" thickBot="1">
      <c r="B111" s="183">
        <v>16</v>
      </c>
      <c r="C111" s="191" t="e">
        <f t="shared" si="25"/>
        <v>#N/A</v>
      </c>
      <c r="D111" s="192"/>
      <c r="E111" s="193" t="e">
        <f t="shared" si="26"/>
        <v>#N/A</v>
      </c>
      <c r="F111" s="194" t="e">
        <f t="shared" si="29"/>
        <v>#N/A</v>
      </c>
      <c r="G111" s="135" t="e">
        <f t="shared" si="30"/>
        <v>#N/A</v>
      </c>
      <c r="H111" s="192" t="e">
        <f t="shared" si="31"/>
        <v>#N/A</v>
      </c>
      <c r="I111" s="195" t="e">
        <f t="shared" si="27"/>
        <v>#N/A</v>
      </c>
      <c r="J111" s="187"/>
      <c r="K111" s="187"/>
      <c r="L111" s="187"/>
      <c r="M111" s="187"/>
      <c r="N111" s="181"/>
      <c r="O111" s="181"/>
      <c r="P111" s="181"/>
      <c r="Q111" s="187"/>
      <c r="R111" s="187"/>
      <c r="S111" s="191"/>
      <c r="T111" s="135"/>
      <c r="U111" s="135"/>
      <c r="V111" s="135"/>
      <c r="W111" s="135"/>
      <c r="X111" s="135"/>
      <c r="Y111" s="135"/>
      <c r="Z111" s="135"/>
      <c r="AA111" s="135"/>
      <c r="AB111" s="135"/>
      <c r="AC111" s="171" t="e">
        <f>VLOOKUP(2,$B$96:$AB$97,MATCH("複⑧",$B$95:$AC$95))</f>
        <v>#N/A</v>
      </c>
      <c r="AD111" s="135" t="e">
        <f t="shared" si="33"/>
        <v>#N/A</v>
      </c>
      <c r="AE111" s="195" t="e">
        <f t="shared" si="28"/>
        <v>#N/A</v>
      </c>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c r="CF111" s="181"/>
      <c r="CG111" s="181"/>
    </row>
    <row r="112" spans="2:85" s="182" customFormat="1" ht="11.15" hidden="1" customHeight="1" thickBot="1">
      <c r="B112" s="183">
        <v>17</v>
      </c>
      <c r="C112" s="191" t="e">
        <f t="shared" si="25"/>
        <v>#N/A</v>
      </c>
      <c r="D112" s="192"/>
      <c r="E112" s="193" t="e">
        <f t="shared" si="26"/>
        <v>#N/A</v>
      </c>
      <c r="F112" s="194" t="e">
        <f t="shared" si="29"/>
        <v>#N/A</v>
      </c>
      <c r="G112" s="135" t="e">
        <f t="shared" si="30"/>
        <v>#N/A</v>
      </c>
      <c r="H112" s="192" t="e">
        <f t="shared" si="31"/>
        <v>#N/A</v>
      </c>
      <c r="I112" s="195" t="e">
        <f t="shared" si="27"/>
        <v>#N/A</v>
      </c>
      <c r="J112" s="187"/>
      <c r="K112" s="187"/>
      <c r="L112" s="187"/>
      <c r="M112" s="187"/>
      <c r="N112" s="181"/>
      <c r="O112" s="181"/>
      <c r="P112" s="181"/>
      <c r="Q112" s="187"/>
      <c r="R112" s="187"/>
      <c r="S112" s="188"/>
      <c r="T112" s="45"/>
      <c r="U112" s="45"/>
      <c r="V112" s="45"/>
      <c r="W112" s="45"/>
      <c r="X112" s="45"/>
      <c r="Y112" s="45"/>
      <c r="Z112" s="45"/>
      <c r="AA112" s="45"/>
      <c r="AB112" s="45"/>
      <c r="AC112" s="44" t="e">
        <f>VLOOKUP(1,$B$96:$AB$97,MATCH("複⑨",$B$95:$AC$95))</f>
        <v>#N/A</v>
      </c>
      <c r="AD112" s="45" t="e">
        <f t="shared" si="33"/>
        <v>#N/A</v>
      </c>
      <c r="AE112" s="189" t="e">
        <f t="shared" si="28"/>
        <v>#N/A</v>
      </c>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row>
    <row r="113" spans="2:85" s="182" customFormat="1" ht="11.15" hidden="1" customHeight="1" thickBot="1">
      <c r="B113" s="183">
        <v>18</v>
      </c>
      <c r="C113" s="191" t="e">
        <f t="shared" si="25"/>
        <v>#N/A</v>
      </c>
      <c r="D113" s="192"/>
      <c r="E113" s="193" t="e">
        <f t="shared" si="26"/>
        <v>#N/A</v>
      </c>
      <c r="F113" s="194" t="e">
        <f t="shared" si="29"/>
        <v>#N/A</v>
      </c>
      <c r="G113" s="135" t="e">
        <f t="shared" si="30"/>
        <v>#N/A</v>
      </c>
      <c r="H113" s="192" t="e">
        <f t="shared" si="31"/>
        <v>#N/A</v>
      </c>
      <c r="I113" s="195" t="e">
        <f t="shared" si="27"/>
        <v>#N/A</v>
      </c>
      <c r="J113" s="187"/>
      <c r="K113" s="187"/>
      <c r="L113" s="187"/>
      <c r="M113" s="187"/>
      <c r="N113" s="181"/>
      <c r="O113" s="181"/>
      <c r="P113" s="181"/>
      <c r="Q113" s="187"/>
      <c r="R113" s="187"/>
      <c r="S113" s="191"/>
      <c r="T113" s="135"/>
      <c r="U113" s="135"/>
      <c r="V113" s="135"/>
      <c r="W113" s="135"/>
      <c r="X113" s="135"/>
      <c r="Y113" s="135"/>
      <c r="Z113" s="135"/>
      <c r="AA113" s="135"/>
      <c r="AB113" s="135"/>
      <c r="AC113" s="171" t="e">
        <f>VLOOKUP(2,$B$96:$AB$97,MATCH("複⑨",$B$95:$AC$95))</f>
        <v>#N/A</v>
      </c>
      <c r="AD113" s="135" t="e">
        <f t="shared" si="33"/>
        <v>#N/A</v>
      </c>
      <c r="AE113" s="195" t="e">
        <f t="shared" si="28"/>
        <v>#N/A</v>
      </c>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c r="CF113" s="181"/>
      <c r="CG113" s="181"/>
    </row>
    <row r="114" spans="2:85" s="182" customFormat="1" ht="11.15" hidden="1" customHeight="1" thickBot="1">
      <c r="B114" s="183">
        <v>19</v>
      </c>
      <c r="C114" s="191" t="e">
        <f t="shared" si="25"/>
        <v>#N/A</v>
      </c>
      <c r="D114" s="192"/>
      <c r="E114" s="193" t="e">
        <f t="shared" si="26"/>
        <v>#N/A</v>
      </c>
      <c r="F114" s="194" t="e">
        <f t="shared" si="29"/>
        <v>#N/A</v>
      </c>
      <c r="G114" s="135" t="e">
        <f t="shared" si="30"/>
        <v>#N/A</v>
      </c>
      <c r="H114" s="192" t="e">
        <f t="shared" si="31"/>
        <v>#N/A</v>
      </c>
      <c r="I114" s="195" t="e">
        <f t="shared" si="27"/>
        <v>#N/A</v>
      </c>
      <c r="J114" s="187"/>
      <c r="K114" s="187"/>
      <c r="L114" s="187"/>
      <c r="M114" s="187"/>
      <c r="N114" s="181"/>
      <c r="O114" s="181"/>
      <c r="P114" s="181"/>
      <c r="Q114" s="187"/>
      <c r="R114" s="187"/>
      <c r="S114" s="188"/>
      <c r="T114" s="45"/>
      <c r="U114" s="45"/>
      <c r="V114" s="45"/>
      <c r="W114" s="45"/>
      <c r="X114" s="45"/>
      <c r="Y114" s="45"/>
      <c r="Z114" s="45"/>
      <c r="AA114" s="45"/>
      <c r="AB114" s="45"/>
      <c r="AC114" s="44" t="e">
        <f>VLOOKUP(1,$B$96:$AB$97,MATCH("複⑩",$B$95:$AC$95))</f>
        <v>#N/A</v>
      </c>
      <c r="AD114" s="45" t="e">
        <f t="shared" si="33"/>
        <v>#N/A</v>
      </c>
      <c r="AE114" s="189" t="e">
        <f t="shared" si="28"/>
        <v>#N/A</v>
      </c>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c r="BK114" s="181"/>
      <c r="BL114" s="181"/>
      <c r="BM114" s="181"/>
      <c r="BN114" s="181"/>
      <c r="BO114" s="181"/>
      <c r="BP114" s="181"/>
      <c r="BQ114" s="181"/>
      <c r="BR114" s="181"/>
      <c r="BS114" s="181"/>
      <c r="BT114" s="181"/>
      <c r="BU114" s="181"/>
      <c r="BV114" s="181"/>
      <c r="BW114" s="181"/>
      <c r="BX114" s="181"/>
      <c r="BY114" s="181"/>
      <c r="BZ114" s="181"/>
      <c r="CA114" s="181"/>
      <c r="CB114" s="181"/>
      <c r="CC114" s="181"/>
      <c r="CD114" s="181"/>
      <c r="CE114" s="181"/>
      <c r="CF114" s="181"/>
      <c r="CG114" s="181"/>
    </row>
    <row r="115" spans="2:85" s="182" customFormat="1" ht="11.15" hidden="1" customHeight="1" thickBot="1">
      <c r="B115" s="183">
        <v>20</v>
      </c>
      <c r="C115" s="191" t="e">
        <f t="shared" si="25"/>
        <v>#N/A</v>
      </c>
      <c r="D115" s="192"/>
      <c r="E115" s="193" t="e">
        <f t="shared" si="26"/>
        <v>#N/A</v>
      </c>
      <c r="F115" s="194" t="e">
        <f t="shared" si="29"/>
        <v>#N/A</v>
      </c>
      <c r="G115" s="135" t="e">
        <f t="shared" si="30"/>
        <v>#N/A</v>
      </c>
      <c r="H115" s="192" t="e">
        <f t="shared" si="31"/>
        <v>#N/A</v>
      </c>
      <c r="I115" s="195" t="e">
        <f t="shared" si="27"/>
        <v>#N/A</v>
      </c>
      <c r="J115" s="187"/>
      <c r="K115" s="187"/>
      <c r="L115" s="187"/>
      <c r="M115" s="187"/>
      <c r="N115" s="181"/>
      <c r="O115" s="181"/>
      <c r="P115" s="181"/>
      <c r="Q115" s="187"/>
      <c r="R115" s="187"/>
      <c r="S115" s="191"/>
      <c r="T115" s="135"/>
      <c r="U115" s="135"/>
      <c r="V115" s="135"/>
      <c r="W115" s="135"/>
      <c r="X115" s="135"/>
      <c r="Y115" s="135"/>
      <c r="Z115" s="135"/>
      <c r="AA115" s="135"/>
      <c r="AB115" s="135"/>
      <c r="AC115" s="171" t="e">
        <f>VLOOKUP(2,$B$96:$AB$97,MATCH("複⑩",$B$95:$AC$95))</f>
        <v>#N/A</v>
      </c>
      <c r="AD115" s="135" t="e">
        <f t="shared" si="33"/>
        <v>#N/A</v>
      </c>
      <c r="AE115" s="195" t="e">
        <f t="shared" si="28"/>
        <v>#N/A</v>
      </c>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1"/>
      <c r="CD115" s="181"/>
      <c r="CE115" s="181"/>
      <c r="CF115" s="181"/>
      <c r="CG115" s="181"/>
    </row>
    <row r="116" spans="2:85" s="182" customFormat="1" ht="11.15" hidden="1" customHeight="1" thickTop="1" thickBot="1">
      <c r="B116" s="181"/>
      <c r="C116" s="181"/>
      <c r="D116" s="181"/>
      <c r="E116" s="196">
        <f>COUNT(E96:E115)</f>
        <v>0</v>
      </c>
      <c r="F116" s="197">
        <f>COUNT(F96:F115)</f>
        <v>0</v>
      </c>
      <c r="G116" s="181"/>
      <c r="H116" s="181"/>
      <c r="I116" s="181"/>
      <c r="J116" s="181"/>
      <c r="K116" s="181"/>
      <c r="L116" s="181"/>
      <c r="M116" s="181"/>
      <c r="N116" s="181"/>
      <c r="O116" s="181"/>
      <c r="P116" s="181"/>
      <c r="Q116" s="181"/>
      <c r="R116" s="181"/>
      <c r="S116" s="181" t="str">
        <f t="shared" ref="S116:Y116" si="34">IF(COUNT(S96:S115)&gt;1,1,"")</f>
        <v/>
      </c>
      <c r="T116" s="181" t="str">
        <f t="shared" si="34"/>
        <v/>
      </c>
      <c r="U116" s="181" t="str">
        <f t="shared" si="34"/>
        <v/>
      </c>
      <c r="V116" s="181" t="str">
        <f t="shared" si="34"/>
        <v/>
      </c>
      <c r="W116" s="181" t="str">
        <f t="shared" si="34"/>
        <v/>
      </c>
      <c r="X116" s="181" t="str">
        <f t="shared" si="34"/>
        <v/>
      </c>
      <c r="Y116" s="181" t="str">
        <f t="shared" si="34"/>
        <v/>
      </c>
      <c r="Z116" s="181" t="str">
        <f>IF(COUNT(Z96:Z115)&gt;1,1,"")</f>
        <v/>
      </c>
      <c r="AA116" s="181" t="str">
        <f>IF(COUNT(AA96:AA115)&gt;1,1,"")</f>
        <v/>
      </c>
      <c r="AB116" s="181" t="str">
        <f>IF(COUNT(AB96:AB115)&gt;1,1,"")</f>
        <v/>
      </c>
      <c r="AC116" s="198">
        <f>SUM(S116:AB116)</f>
        <v>0</v>
      </c>
      <c r="AD116" s="181"/>
      <c r="AE116" s="181"/>
      <c r="AF116" s="181"/>
      <c r="AG116" s="181"/>
      <c r="AH116" s="181"/>
      <c r="AI116" s="181"/>
      <c r="AJ116" s="181"/>
      <c r="AK116" s="199"/>
      <c r="AL116" s="181"/>
      <c r="AM116" s="181"/>
      <c r="AN116" s="181"/>
      <c r="AO116" s="140" t="s">
        <v>157</v>
      </c>
      <c r="AP116" s="141" t="str">
        <f>IF(J4="","",J4)</f>
        <v/>
      </c>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c r="CG116" s="181"/>
    </row>
    <row r="117" spans="2:85" s="182" customFormat="1" ht="11.15" hidden="1" customHeight="1" thickTop="1" thickBot="1">
      <c r="B117" s="181"/>
      <c r="C117" s="181"/>
      <c r="D117" s="181"/>
      <c r="E117" s="200" t="s">
        <v>33</v>
      </c>
      <c r="F117" s="200" t="s">
        <v>57</v>
      </c>
      <c r="G117" s="45" t="s">
        <v>93</v>
      </c>
      <c r="H117" s="45" t="s">
        <v>94</v>
      </c>
      <c r="I117" s="183" t="s">
        <v>156</v>
      </c>
      <c r="J117" s="201"/>
      <c r="K117" s="181"/>
      <c r="L117" s="181"/>
      <c r="M117" s="181"/>
      <c r="N117" s="45" t="s">
        <v>103</v>
      </c>
      <c r="O117" s="45" t="s">
        <v>104</v>
      </c>
      <c r="P117" s="181"/>
      <c r="Q117" s="181"/>
      <c r="R117" s="181"/>
      <c r="S117" s="181"/>
      <c r="T117" s="181"/>
      <c r="U117" s="181"/>
      <c r="V117" s="181"/>
      <c r="W117" s="181"/>
      <c r="X117" s="181"/>
      <c r="Y117" s="181"/>
      <c r="Z117" s="181"/>
      <c r="AA117" s="181"/>
      <c r="AB117" s="181"/>
      <c r="AC117" s="202"/>
      <c r="AD117" s="203" t="s">
        <v>33</v>
      </c>
      <c r="AE117" s="204" t="s">
        <v>57</v>
      </c>
      <c r="AF117" s="205" t="s">
        <v>93</v>
      </c>
      <c r="AG117" s="206" t="s">
        <v>94</v>
      </c>
      <c r="AH117" s="207" t="s">
        <v>141</v>
      </c>
      <c r="AI117" s="208" t="s">
        <v>44</v>
      </c>
      <c r="AJ117" s="206" t="s">
        <v>103</v>
      </c>
      <c r="AK117" s="209" t="s">
        <v>104</v>
      </c>
      <c r="AL117" s="210" t="s">
        <v>141</v>
      </c>
      <c r="AM117" s="211" t="s">
        <v>141</v>
      </c>
      <c r="AN117" s="187"/>
      <c r="AO117" s="187"/>
      <c r="AP117" s="187"/>
      <c r="AQ117" s="187"/>
      <c r="AR117" s="187"/>
      <c r="AS117" s="187"/>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row>
    <row r="118" spans="2:85" s="182" customFormat="1" ht="11.15" hidden="1" customHeight="1">
      <c r="B118" s="45">
        <v>1</v>
      </c>
      <c r="C118" s="45" t="s">
        <v>68</v>
      </c>
      <c r="D118" s="181"/>
      <c r="E118" s="45" t="e">
        <f t="shared" ref="E118:E127" si="35">E96</f>
        <v>#N/A</v>
      </c>
      <c r="F118" s="45" t="e">
        <f t="shared" ref="F118:F127" si="36">C96</f>
        <v>#N/A</v>
      </c>
      <c r="G118" s="212" t="e">
        <f>LEFT(ASC(F118),FIND(" ",ASC(F118),1)-1)</f>
        <v>#N/A</v>
      </c>
      <c r="H118" s="212" t="e">
        <f>MID(F118,FIND(" ",ASC(F118))+1,LEN(F118)-FIND(" ",ASC(F118)))</f>
        <v>#N/A</v>
      </c>
      <c r="I118" s="45" t="e">
        <f>VLOOKUP(E118,$B$74:$I$93,6)</f>
        <v>#N/A</v>
      </c>
      <c r="J118" s="212"/>
      <c r="K118" s="213" t="e">
        <f>TRIM(SUBSTITUTE(I118,J118,""))</f>
        <v>#N/A</v>
      </c>
      <c r="L118" s="181"/>
      <c r="M118" s="181"/>
      <c r="N118" s="212" t="e">
        <f>LEFT(ASC(I118),FIND(" ",ASC(I118),1)-1)</f>
        <v>#N/A</v>
      </c>
      <c r="O118" s="212" t="e">
        <f>MID(I118,FIND(" ",ASC(I118))+1,LEN(I118)-FIND(" ",ASC(I118)))</f>
        <v>#N/A</v>
      </c>
      <c r="P118" s="181"/>
      <c r="Q118" s="181"/>
      <c r="R118" s="181"/>
      <c r="S118" s="181"/>
      <c r="T118" s="181"/>
      <c r="U118" s="181"/>
      <c r="V118" s="181"/>
      <c r="W118" s="181"/>
      <c r="X118" s="181"/>
      <c r="Y118" s="181"/>
      <c r="Z118" s="181"/>
      <c r="AA118" s="181"/>
      <c r="AB118" s="181"/>
      <c r="AC118" s="214">
        <v>1</v>
      </c>
      <c r="AD118" s="214" t="e">
        <f t="shared" ref="AD118:AE127" si="37">E118</f>
        <v>#N/A</v>
      </c>
      <c r="AE118" s="215" t="str">
        <f>IF(ISNA(F118),"",F118)</f>
        <v/>
      </c>
      <c r="AF118" s="216" t="e">
        <f t="shared" ref="AF118:AG127" si="38">G118</f>
        <v>#N/A</v>
      </c>
      <c r="AG118" s="200" t="e">
        <f t="shared" si="38"/>
        <v>#N/A</v>
      </c>
      <c r="AH118" s="217" t="e">
        <f t="shared" ref="AH118:AH127" si="39">AF118&amp;" "&amp;AG118</f>
        <v>#N/A</v>
      </c>
      <c r="AI118" s="218" t="e">
        <f t="shared" ref="AI118:AI123" si="40">I118</f>
        <v>#N/A</v>
      </c>
      <c r="AJ118" s="219" t="e">
        <f>LEFT(ASC(AI118),FIND(" ",ASC(AI118),1)-1)</f>
        <v>#N/A</v>
      </c>
      <c r="AK118" s="220" t="e">
        <f t="shared" ref="AK118:AK127" si="41">MID(AI118,FIND(" ",ASC(AI118))+1,LEN(AI118)-FIND(" ",ASC(AI118)))</f>
        <v>#N/A</v>
      </c>
      <c r="AL118" s="221" t="e">
        <f t="shared" ref="AL118:AL127" si="42">AH118</f>
        <v>#N/A</v>
      </c>
      <c r="AM118" s="221" t="e">
        <f t="shared" ref="AM118:AM127" si="43">AJ118&amp;" "&amp;AK118</f>
        <v>#N/A</v>
      </c>
      <c r="AN118" s="222"/>
      <c r="AO118" s="222"/>
      <c r="AP118" s="187"/>
      <c r="AQ118" s="187"/>
      <c r="AR118" s="187"/>
      <c r="AS118" s="187"/>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row>
    <row r="119" spans="2:85" s="182" customFormat="1" ht="11.15" hidden="1" customHeight="1">
      <c r="B119" s="45">
        <v>2</v>
      </c>
      <c r="C119" s="45" t="s">
        <v>69</v>
      </c>
      <c r="D119" s="181"/>
      <c r="E119" s="45" t="e">
        <f t="shared" si="35"/>
        <v>#N/A</v>
      </c>
      <c r="F119" s="45" t="e">
        <f t="shared" si="36"/>
        <v>#N/A</v>
      </c>
      <c r="G119" s="212" t="e">
        <f t="shared" ref="G119:G124" si="44">LEFT(ASC(F119),FIND(" ",ASC(F119),1)-1)</f>
        <v>#N/A</v>
      </c>
      <c r="H119" s="212" t="e">
        <f t="shared" ref="H119:H124" si="45">MID(F119,FIND(" ",ASC(F119))+1,LEN(F119)-FIND(" ",ASC(F119)))</f>
        <v>#N/A</v>
      </c>
      <c r="I119" s="45" t="e">
        <f t="shared" ref="I119:I124" si="46">VLOOKUP(E119,$B$74:$I$93,6)</f>
        <v>#N/A</v>
      </c>
      <c r="J119" s="212"/>
      <c r="K119" s="181"/>
      <c r="L119" s="181"/>
      <c r="M119" s="181"/>
      <c r="N119" s="212" t="e">
        <f t="shared" ref="N119:N124" si="47">LEFT(ASC(I119),FIND(" ",ASC(I119),1)-1)</f>
        <v>#N/A</v>
      </c>
      <c r="O119" s="212" t="e">
        <f t="shared" ref="O119:O124" si="48">MID(I119,FIND(" ",ASC(I119))+1,LEN(I119)-FIND(" ",ASC(I119)))</f>
        <v>#N/A</v>
      </c>
      <c r="P119" s="181"/>
      <c r="Q119" s="181"/>
      <c r="R119" s="181"/>
      <c r="S119" s="181"/>
      <c r="T119" s="181"/>
      <c r="U119" s="181"/>
      <c r="V119" s="181"/>
      <c r="W119" s="181"/>
      <c r="X119" s="181"/>
      <c r="Y119" s="181"/>
      <c r="Z119" s="181"/>
      <c r="AA119" s="181"/>
      <c r="AB119" s="181"/>
      <c r="AC119" s="223">
        <v>2</v>
      </c>
      <c r="AD119" s="223" t="e">
        <f t="shared" si="37"/>
        <v>#N/A</v>
      </c>
      <c r="AE119" s="224" t="str">
        <f>IF(ISNA(F119),"",F119)</f>
        <v/>
      </c>
      <c r="AF119" s="201" t="e">
        <f t="shared" si="38"/>
        <v>#N/A</v>
      </c>
      <c r="AG119" s="45" t="e">
        <f t="shared" si="38"/>
        <v>#N/A</v>
      </c>
      <c r="AH119" s="225" t="e">
        <f t="shared" si="39"/>
        <v>#N/A</v>
      </c>
      <c r="AI119" s="188" t="e">
        <f t="shared" si="40"/>
        <v>#N/A</v>
      </c>
      <c r="AJ119" s="219" t="e">
        <f t="shared" ref="AJ119:AJ127" si="49">LEFT(ASC(AI119),FIND(" ",ASC(AI119),1)-1)</f>
        <v>#N/A</v>
      </c>
      <c r="AK119" s="220" t="e">
        <f t="shared" si="41"/>
        <v>#N/A</v>
      </c>
      <c r="AL119" s="226" t="e">
        <f t="shared" si="42"/>
        <v>#N/A</v>
      </c>
      <c r="AM119" s="226" t="e">
        <f t="shared" si="43"/>
        <v>#N/A</v>
      </c>
      <c r="AN119" s="222"/>
      <c r="AO119" s="222"/>
      <c r="AP119" s="187"/>
      <c r="AQ119" s="187"/>
      <c r="AR119" s="187"/>
      <c r="AS119" s="187"/>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row>
    <row r="120" spans="2:85" s="182" customFormat="1" ht="11.15" hidden="1" customHeight="1">
      <c r="B120" s="45">
        <v>3</v>
      </c>
      <c r="C120" s="45" t="s">
        <v>70</v>
      </c>
      <c r="D120" s="181"/>
      <c r="E120" s="45" t="e">
        <f t="shared" si="35"/>
        <v>#N/A</v>
      </c>
      <c r="F120" s="45" t="e">
        <f t="shared" si="36"/>
        <v>#N/A</v>
      </c>
      <c r="G120" s="212" t="e">
        <f t="shared" si="44"/>
        <v>#N/A</v>
      </c>
      <c r="H120" s="212" t="e">
        <f t="shared" si="45"/>
        <v>#N/A</v>
      </c>
      <c r="I120" s="45" t="e">
        <f t="shared" si="46"/>
        <v>#N/A</v>
      </c>
      <c r="J120" s="212"/>
      <c r="K120" s="181"/>
      <c r="L120" s="181"/>
      <c r="M120" s="181"/>
      <c r="N120" s="212" t="e">
        <f t="shared" si="47"/>
        <v>#N/A</v>
      </c>
      <c r="O120" s="212" t="e">
        <f t="shared" si="48"/>
        <v>#N/A</v>
      </c>
      <c r="P120" s="181"/>
      <c r="Q120" s="181"/>
      <c r="R120" s="181"/>
      <c r="S120" s="181"/>
      <c r="T120" s="181"/>
      <c r="U120" s="181"/>
      <c r="V120" s="181"/>
      <c r="W120" s="181"/>
      <c r="X120" s="181"/>
      <c r="Y120" s="181"/>
      <c r="Z120" s="181"/>
      <c r="AA120" s="181"/>
      <c r="AB120" s="181"/>
      <c r="AC120" s="223">
        <v>3</v>
      </c>
      <c r="AD120" s="223" t="e">
        <f t="shared" si="37"/>
        <v>#N/A</v>
      </c>
      <c r="AE120" s="224" t="e">
        <f t="shared" si="37"/>
        <v>#N/A</v>
      </c>
      <c r="AF120" s="201" t="e">
        <f t="shared" si="38"/>
        <v>#N/A</v>
      </c>
      <c r="AG120" s="45" t="e">
        <f t="shared" si="38"/>
        <v>#N/A</v>
      </c>
      <c r="AH120" s="225" t="e">
        <f t="shared" si="39"/>
        <v>#N/A</v>
      </c>
      <c r="AI120" s="188" t="e">
        <f t="shared" si="40"/>
        <v>#N/A</v>
      </c>
      <c r="AJ120" s="219" t="e">
        <f>LEFT(ASC(AI120),FIND(" ",ASC(AI120),1)-1)</f>
        <v>#N/A</v>
      </c>
      <c r="AK120" s="220" t="e">
        <f t="shared" si="41"/>
        <v>#N/A</v>
      </c>
      <c r="AL120" s="226" t="e">
        <f t="shared" si="42"/>
        <v>#N/A</v>
      </c>
      <c r="AM120" s="226" t="e">
        <f t="shared" si="43"/>
        <v>#N/A</v>
      </c>
      <c r="AN120" s="222"/>
      <c r="AO120" s="222"/>
      <c r="AP120" s="187"/>
      <c r="AQ120" s="187"/>
      <c r="AR120" s="187"/>
      <c r="AS120" s="187"/>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row>
    <row r="121" spans="2:85" s="182" customFormat="1" ht="11.15" hidden="1" customHeight="1">
      <c r="B121" s="45">
        <v>4</v>
      </c>
      <c r="C121" s="45" t="s">
        <v>71</v>
      </c>
      <c r="D121" s="181"/>
      <c r="E121" s="45" t="e">
        <f t="shared" si="35"/>
        <v>#N/A</v>
      </c>
      <c r="F121" s="45" t="e">
        <f t="shared" si="36"/>
        <v>#N/A</v>
      </c>
      <c r="G121" s="212" t="e">
        <f t="shared" si="44"/>
        <v>#N/A</v>
      </c>
      <c r="H121" s="212" t="e">
        <f t="shared" si="45"/>
        <v>#N/A</v>
      </c>
      <c r="I121" s="45" t="e">
        <f t="shared" si="46"/>
        <v>#N/A</v>
      </c>
      <c r="J121" s="212"/>
      <c r="K121" s="181"/>
      <c r="L121" s="181"/>
      <c r="M121" s="181"/>
      <c r="N121" s="212" t="e">
        <f t="shared" si="47"/>
        <v>#N/A</v>
      </c>
      <c r="O121" s="212" t="e">
        <f t="shared" si="48"/>
        <v>#N/A</v>
      </c>
      <c r="P121" s="181"/>
      <c r="Q121" s="181"/>
      <c r="R121" s="181"/>
      <c r="S121" s="181"/>
      <c r="T121" s="181"/>
      <c r="U121" s="181"/>
      <c r="V121" s="181"/>
      <c r="W121" s="181"/>
      <c r="X121" s="181"/>
      <c r="Y121" s="181"/>
      <c r="Z121" s="181"/>
      <c r="AA121" s="181"/>
      <c r="AB121" s="181"/>
      <c r="AC121" s="223">
        <v>4</v>
      </c>
      <c r="AD121" s="223" t="e">
        <f t="shared" si="37"/>
        <v>#N/A</v>
      </c>
      <c r="AE121" s="224" t="e">
        <f t="shared" si="37"/>
        <v>#N/A</v>
      </c>
      <c r="AF121" s="201" t="e">
        <f t="shared" si="38"/>
        <v>#N/A</v>
      </c>
      <c r="AG121" s="45" t="e">
        <f t="shared" si="38"/>
        <v>#N/A</v>
      </c>
      <c r="AH121" s="225" t="e">
        <f t="shared" si="39"/>
        <v>#N/A</v>
      </c>
      <c r="AI121" s="188" t="e">
        <f t="shared" si="40"/>
        <v>#N/A</v>
      </c>
      <c r="AJ121" s="219" t="e">
        <f t="shared" si="49"/>
        <v>#N/A</v>
      </c>
      <c r="AK121" s="220" t="e">
        <f t="shared" si="41"/>
        <v>#N/A</v>
      </c>
      <c r="AL121" s="226" t="e">
        <f t="shared" si="42"/>
        <v>#N/A</v>
      </c>
      <c r="AM121" s="226" t="e">
        <f t="shared" si="43"/>
        <v>#N/A</v>
      </c>
      <c r="AN121" s="222"/>
      <c r="AO121" s="222"/>
      <c r="AP121" s="187"/>
      <c r="AQ121" s="187"/>
      <c r="AR121" s="187"/>
      <c r="AS121" s="187"/>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row>
    <row r="122" spans="2:85" s="182" customFormat="1" ht="11.15" hidden="1" customHeight="1">
      <c r="B122" s="45">
        <v>5</v>
      </c>
      <c r="C122" s="45" t="s">
        <v>72</v>
      </c>
      <c r="D122" s="181"/>
      <c r="E122" s="45" t="e">
        <f t="shared" si="35"/>
        <v>#N/A</v>
      </c>
      <c r="F122" s="45" t="e">
        <f t="shared" si="36"/>
        <v>#N/A</v>
      </c>
      <c r="G122" s="212" t="e">
        <f t="shared" si="44"/>
        <v>#N/A</v>
      </c>
      <c r="H122" s="212" t="e">
        <f t="shared" si="45"/>
        <v>#N/A</v>
      </c>
      <c r="I122" s="45" t="e">
        <f t="shared" si="46"/>
        <v>#N/A</v>
      </c>
      <c r="J122" s="212"/>
      <c r="K122" s="181"/>
      <c r="L122" s="181"/>
      <c r="M122" s="181"/>
      <c r="N122" s="212" t="e">
        <f t="shared" si="47"/>
        <v>#N/A</v>
      </c>
      <c r="O122" s="212" t="e">
        <f t="shared" si="48"/>
        <v>#N/A</v>
      </c>
      <c r="P122" s="181"/>
      <c r="Q122" s="181"/>
      <c r="R122" s="181"/>
      <c r="S122" s="181"/>
      <c r="T122" s="181"/>
      <c r="U122" s="181"/>
      <c r="V122" s="181"/>
      <c r="W122" s="181"/>
      <c r="X122" s="181"/>
      <c r="Y122" s="181"/>
      <c r="Z122" s="181"/>
      <c r="AA122" s="181"/>
      <c r="AB122" s="181"/>
      <c r="AC122" s="223">
        <v>5</v>
      </c>
      <c r="AD122" s="223" t="e">
        <f t="shared" si="37"/>
        <v>#N/A</v>
      </c>
      <c r="AE122" s="224" t="e">
        <f t="shared" si="37"/>
        <v>#N/A</v>
      </c>
      <c r="AF122" s="201" t="e">
        <f t="shared" si="38"/>
        <v>#N/A</v>
      </c>
      <c r="AG122" s="45" t="e">
        <f t="shared" si="38"/>
        <v>#N/A</v>
      </c>
      <c r="AH122" s="225" t="e">
        <f t="shared" si="39"/>
        <v>#N/A</v>
      </c>
      <c r="AI122" s="188" t="e">
        <f t="shared" si="40"/>
        <v>#N/A</v>
      </c>
      <c r="AJ122" s="219" t="e">
        <f t="shared" si="49"/>
        <v>#N/A</v>
      </c>
      <c r="AK122" s="220" t="e">
        <f t="shared" si="41"/>
        <v>#N/A</v>
      </c>
      <c r="AL122" s="226" t="e">
        <f t="shared" si="42"/>
        <v>#N/A</v>
      </c>
      <c r="AM122" s="226" t="e">
        <f t="shared" si="43"/>
        <v>#N/A</v>
      </c>
      <c r="AN122" s="222"/>
      <c r="AO122" s="222"/>
      <c r="AP122" s="187"/>
      <c r="AQ122" s="187"/>
      <c r="AR122" s="187"/>
      <c r="AS122" s="187"/>
      <c r="AT122" s="181"/>
      <c r="AU122" s="181"/>
      <c r="AV122" s="181"/>
      <c r="AW122" s="181"/>
      <c r="AX122" s="181"/>
      <c r="AY122" s="18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row>
    <row r="123" spans="2:85" s="182" customFormat="1" ht="11.15" hidden="1" customHeight="1">
      <c r="B123" s="45">
        <v>6</v>
      </c>
      <c r="C123" s="45" t="s">
        <v>73</v>
      </c>
      <c r="D123" s="181"/>
      <c r="E123" s="45" t="e">
        <f t="shared" si="35"/>
        <v>#N/A</v>
      </c>
      <c r="F123" s="45" t="e">
        <f t="shared" si="36"/>
        <v>#N/A</v>
      </c>
      <c r="G123" s="212" t="e">
        <f t="shared" si="44"/>
        <v>#N/A</v>
      </c>
      <c r="H123" s="212" t="e">
        <f t="shared" si="45"/>
        <v>#N/A</v>
      </c>
      <c r="I123" s="45" t="e">
        <f t="shared" si="46"/>
        <v>#N/A</v>
      </c>
      <c r="J123" s="45"/>
      <c r="K123" s="181"/>
      <c r="L123" s="181"/>
      <c r="M123" s="181"/>
      <c r="N123" s="212" t="e">
        <f t="shared" si="47"/>
        <v>#N/A</v>
      </c>
      <c r="O123" s="212" t="e">
        <f t="shared" si="48"/>
        <v>#N/A</v>
      </c>
      <c r="P123" s="181"/>
      <c r="Q123" s="181"/>
      <c r="R123" s="181"/>
      <c r="S123" s="181"/>
      <c r="T123" s="181"/>
      <c r="U123" s="181"/>
      <c r="V123" s="181"/>
      <c r="W123" s="181"/>
      <c r="X123" s="181"/>
      <c r="Y123" s="181"/>
      <c r="Z123" s="181"/>
      <c r="AA123" s="181"/>
      <c r="AB123" s="181"/>
      <c r="AC123" s="223">
        <v>6</v>
      </c>
      <c r="AD123" s="223" t="e">
        <f t="shared" si="37"/>
        <v>#N/A</v>
      </c>
      <c r="AE123" s="224" t="e">
        <f t="shared" si="37"/>
        <v>#N/A</v>
      </c>
      <c r="AF123" s="201" t="e">
        <f t="shared" si="38"/>
        <v>#N/A</v>
      </c>
      <c r="AG123" s="45" t="e">
        <f t="shared" si="38"/>
        <v>#N/A</v>
      </c>
      <c r="AH123" s="225" t="e">
        <f t="shared" si="39"/>
        <v>#N/A</v>
      </c>
      <c r="AI123" s="188" t="e">
        <f t="shared" si="40"/>
        <v>#N/A</v>
      </c>
      <c r="AJ123" s="219" t="e">
        <f t="shared" si="49"/>
        <v>#N/A</v>
      </c>
      <c r="AK123" s="220" t="e">
        <f t="shared" si="41"/>
        <v>#N/A</v>
      </c>
      <c r="AL123" s="226" t="e">
        <f t="shared" si="42"/>
        <v>#N/A</v>
      </c>
      <c r="AM123" s="226" t="e">
        <f t="shared" si="43"/>
        <v>#N/A</v>
      </c>
      <c r="AN123" s="222"/>
      <c r="AO123" s="222"/>
      <c r="AP123" s="187"/>
      <c r="AQ123" s="187"/>
      <c r="AR123" s="187"/>
      <c r="AS123" s="187"/>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row>
    <row r="124" spans="2:85" s="182" customFormat="1" ht="11.15" hidden="1" customHeight="1">
      <c r="B124" s="45">
        <v>7</v>
      </c>
      <c r="C124" s="45" t="s">
        <v>74</v>
      </c>
      <c r="D124" s="181"/>
      <c r="E124" s="45" t="e">
        <f t="shared" si="35"/>
        <v>#N/A</v>
      </c>
      <c r="F124" s="45" t="e">
        <f t="shared" si="36"/>
        <v>#N/A</v>
      </c>
      <c r="G124" s="212" t="e">
        <f t="shared" si="44"/>
        <v>#N/A</v>
      </c>
      <c r="H124" s="212" t="e">
        <f t="shared" si="45"/>
        <v>#N/A</v>
      </c>
      <c r="I124" s="45" t="e">
        <f t="shared" si="46"/>
        <v>#N/A</v>
      </c>
      <c r="J124" s="45"/>
      <c r="K124" s="181"/>
      <c r="L124" s="181"/>
      <c r="M124" s="181"/>
      <c r="N124" s="212" t="e">
        <f t="shared" si="47"/>
        <v>#N/A</v>
      </c>
      <c r="O124" s="212" t="e">
        <f t="shared" si="48"/>
        <v>#N/A</v>
      </c>
      <c r="P124" s="181"/>
      <c r="Q124" s="181"/>
      <c r="R124" s="181"/>
      <c r="S124" s="181"/>
      <c r="T124" s="181"/>
      <c r="U124" s="181"/>
      <c r="V124" s="181"/>
      <c r="W124" s="181"/>
      <c r="X124" s="181"/>
      <c r="Y124" s="181"/>
      <c r="Z124" s="181"/>
      <c r="AA124" s="181"/>
      <c r="AB124" s="181"/>
      <c r="AC124" s="223">
        <v>7</v>
      </c>
      <c r="AD124" s="223" t="e">
        <f t="shared" si="37"/>
        <v>#N/A</v>
      </c>
      <c r="AE124" s="224" t="e">
        <f t="shared" si="37"/>
        <v>#N/A</v>
      </c>
      <c r="AF124" s="201" t="e">
        <f t="shared" si="38"/>
        <v>#N/A</v>
      </c>
      <c r="AG124" s="45" t="e">
        <f t="shared" si="38"/>
        <v>#N/A</v>
      </c>
      <c r="AH124" s="225" t="e">
        <f t="shared" si="39"/>
        <v>#N/A</v>
      </c>
      <c r="AI124" s="188" t="e">
        <f>I124</f>
        <v>#N/A</v>
      </c>
      <c r="AJ124" s="219" t="e">
        <f>LEFT(ASC(AI124),FIND(" ",ASC(AI124),1)-1)</f>
        <v>#N/A</v>
      </c>
      <c r="AK124" s="220" t="e">
        <f t="shared" si="41"/>
        <v>#N/A</v>
      </c>
      <c r="AL124" s="226" t="e">
        <f t="shared" si="42"/>
        <v>#N/A</v>
      </c>
      <c r="AM124" s="226" t="e">
        <f t="shared" si="43"/>
        <v>#N/A</v>
      </c>
      <c r="AN124" s="222"/>
      <c r="AO124" s="222"/>
      <c r="AP124" s="187"/>
      <c r="AQ124" s="187"/>
      <c r="AR124" s="187"/>
      <c r="AS124" s="187"/>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row>
    <row r="125" spans="2:85" s="182" customFormat="1" ht="11.15" hidden="1" customHeight="1">
      <c r="B125" s="45">
        <v>8</v>
      </c>
      <c r="C125" s="45" t="s">
        <v>190</v>
      </c>
      <c r="D125" s="181"/>
      <c r="E125" s="45" t="e">
        <f t="shared" si="35"/>
        <v>#N/A</v>
      </c>
      <c r="F125" s="45" t="e">
        <f t="shared" si="36"/>
        <v>#N/A</v>
      </c>
      <c r="G125" s="212" t="e">
        <f>LEFT(ASC(F125),FIND(" ",ASC(F125),1)-1)</f>
        <v>#N/A</v>
      </c>
      <c r="H125" s="212" t="e">
        <f>MID(F125,FIND(" ",ASC(F125))+1,LEN(F125)-FIND(" ",ASC(F125)))</f>
        <v>#N/A</v>
      </c>
      <c r="I125" s="45" t="e">
        <f>VLOOKUP(E125,$B$74:$I$93,6)</f>
        <v>#N/A</v>
      </c>
      <c r="J125" s="45"/>
      <c r="K125" s="181"/>
      <c r="L125" s="181"/>
      <c r="M125" s="181"/>
      <c r="N125" s="212" t="e">
        <f>LEFT(ASC(I125),FIND(" ",ASC(I125),1)-1)</f>
        <v>#N/A</v>
      </c>
      <c r="O125" s="212" t="e">
        <f>MID(I125,FIND(" ",ASC(I125))+1,LEN(I125)-FIND(" ",ASC(I125)))</f>
        <v>#N/A</v>
      </c>
      <c r="P125" s="181"/>
      <c r="Q125" s="181"/>
      <c r="R125" s="181"/>
      <c r="S125" s="181"/>
      <c r="T125" s="181"/>
      <c r="U125" s="181"/>
      <c r="V125" s="181"/>
      <c r="W125" s="181"/>
      <c r="X125" s="181"/>
      <c r="Y125" s="181"/>
      <c r="Z125" s="181"/>
      <c r="AA125" s="181"/>
      <c r="AB125" s="181"/>
      <c r="AC125" s="223">
        <v>8</v>
      </c>
      <c r="AD125" s="223" t="e">
        <f t="shared" si="37"/>
        <v>#N/A</v>
      </c>
      <c r="AE125" s="224" t="e">
        <f t="shared" si="37"/>
        <v>#N/A</v>
      </c>
      <c r="AF125" s="201" t="e">
        <f t="shared" si="38"/>
        <v>#N/A</v>
      </c>
      <c r="AG125" s="45" t="e">
        <f t="shared" si="38"/>
        <v>#N/A</v>
      </c>
      <c r="AH125" s="225" t="e">
        <f t="shared" si="39"/>
        <v>#N/A</v>
      </c>
      <c r="AI125" s="188" t="e">
        <f>I125</f>
        <v>#N/A</v>
      </c>
      <c r="AJ125" s="219" t="e">
        <f t="shared" si="49"/>
        <v>#N/A</v>
      </c>
      <c r="AK125" s="220" t="e">
        <f t="shared" si="41"/>
        <v>#N/A</v>
      </c>
      <c r="AL125" s="226" t="e">
        <f t="shared" si="42"/>
        <v>#N/A</v>
      </c>
      <c r="AM125" s="226" t="e">
        <f t="shared" si="43"/>
        <v>#N/A</v>
      </c>
      <c r="AN125" s="222"/>
      <c r="AO125" s="222"/>
      <c r="AP125" s="187"/>
      <c r="AQ125" s="187"/>
      <c r="AR125" s="187"/>
      <c r="AS125" s="187"/>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row>
    <row r="126" spans="2:85" s="182" customFormat="1" ht="11.15" hidden="1" customHeight="1">
      <c r="B126" s="45">
        <v>9</v>
      </c>
      <c r="C126" s="45" t="s">
        <v>191</v>
      </c>
      <c r="D126" s="181"/>
      <c r="E126" s="45" t="e">
        <f t="shared" si="35"/>
        <v>#N/A</v>
      </c>
      <c r="F126" s="45" t="e">
        <f t="shared" si="36"/>
        <v>#N/A</v>
      </c>
      <c r="G126" s="212" t="e">
        <f>LEFT(ASC(F126),FIND(" ",ASC(F126),1)-1)</f>
        <v>#N/A</v>
      </c>
      <c r="H126" s="212" t="e">
        <f>MID(F126,FIND(" ",ASC(F126))+1,LEN(F126)-FIND(" ",ASC(F126)))</f>
        <v>#N/A</v>
      </c>
      <c r="I126" s="45" t="e">
        <f>VLOOKUP(E126,$B$74:$I$93,6)</f>
        <v>#N/A</v>
      </c>
      <c r="J126" s="45"/>
      <c r="K126" s="181"/>
      <c r="L126" s="181"/>
      <c r="M126" s="181"/>
      <c r="N126" s="212" t="e">
        <f>LEFT(ASC(I126),FIND(" ",ASC(I126),1)-1)</f>
        <v>#N/A</v>
      </c>
      <c r="O126" s="212" t="e">
        <f>MID(I126,FIND(" ",ASC(I126))+1,LEN(I126)-FIND(" ",ASC(I126)))</f>
        <v>#N/A</v>
      </c>
      <c r="P126" s="181"/>
      <c r="Q126" s="181"/>
      <c r="R126" s="181"/>
      <c r="S126" s="181"/>
      <c r="T126" s="181"/>
      <c r="U126" s="181"/>
      <c r="V126" s="181"/>
      <c r="W126" s="181"/>
      <c r="X126" s="181"/>
      <c r="Y126" s="181"/>
      <c r="Z126" s="181"/>
      <c r="AA126" s="181"/>
      <c r="AB126" s="181"/>
      <c r="AC126" s="223">
        <v>9</v>
      </c>
      <c r="AD126" s="223" t="e">
        <f t="shared" si="37"/>
        <v>#N/A</v>
      </c>
      <c r="AE126" s="224" t="e">
        <f t="shared" si="37"/>
        <v>#N/A</v>
      </c>
      <c r="AF126" s="201" t="e">
        <f t="shared" si="38"/>
        <v>#N/A</v>
      </c>
      <c r="AG126" s="45" t="e">
        <f t="shared" si="38"/>
        <v>#N/A</v>
      </c>
      <c r="AH126" s="225" t="e">
        <f t="shared" si="39"/>
        <v>#N/A</v>
      </c>
      <c r="AI126" s="188" t="e">
        <f>I126</f>
        <v>#N/A</v>
      </c>
      <c r="AJ126" s="219" t="e">
        <f t="shared" si="49"/>
        <v>#N/A</v>
      </c>
      <c r="AK126" s="220" t="e">
        <f t="shared" si="41"/>
        <v>#N/A</v>
      </c>
      <c r="AL126" s="226" t="e">
        <f t="shared" si="42"/>
        <v>#N/A</v>
      </c>
      <c r="AM126" s="226" t="e">
        <f t="shared" si="43"/>
        <v>#N/A</v>
      </c>
      <c r="AN126" s="222"/>
      <c r="AO126" s="222"/>
      <c r="AP126" s="187"/>
      <c r="AQ126" s="187"/>
      <c r="AR126" s="187"/>
      <c r="AS126" s="187"/>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1"/>
      <c r="CE126" s="181"/>
    </row>
    <row r="127" spans="2:85" s="182" customFormat="1" ht="11.15" hidden="1" customHeight="1" thickBot="1">
      <c r="B127" s="45">
        <v>10</v>
      </c>
      <c r="C127" s="45" t="s">
        <v>192</v>
      </c>
      <c r="D127" s="181"/>
      <c r="E127" s="45" t="e">
        <f t="shared" si="35"/>
        <v>#N/A</v>
      </c>
      <c r="F127" s="45" t="e">
        <f t="shared" si="36"/>
        <v>#N/A</v>
      </c>
      <c r="G127" s="212" t="e">
        <f>LEFT(ASC(F127),FIND(" ",ASC(F127),1)-1)</f>
        <v>#N/A</v>
      </c>
      <c r="H127" s="212" t="e">
        <f>MID(F127,FIND(" ",ASC(F127))+1,LEN(F127)-FIND(" ",ASC(F127)))</f>
        <v>#N/A</v>
      </c>
      <c r="I127" s="45" t="e">
        <f>VLOOKUP(E127,$B$74:$I$93,6)</f>
        <v>#N/A</v>
      </c>
      <c r="J127" s="45"/>
      <c r="K127" s="181"/>
      <c r="L127" s="181"/>
      <c r="M127" s="181"/>
      <c r="N127" s="212" t="e">
        <f>LEFT(ASC(I127),FIND(" ",ASC(I127),1)-1)</f>
        <v>#N/A</v>
      </c>
      <c r="O127" s="212" t="e">
        <f>MID(I127,FIND(" ",ASC(I127))+1,LEN(I127)-FIND(" ",ASC(I127)))</f>
        <v>#N/A</v>
      </c>
      <c r="P127" s="181"/>
      <c r="Q127" s="181"/>
      <c r="R127" s="181"/>
      <c r="S127" s="181"/>
      <c r="T127" s="181"/>
      <c r="U127" s="181"/>
      <c r="V127" s="181"/>
      <c r="W127" s="181"/>
      <c r="X127" s="181"/>
      <c r="Y127" s="181"/>
      <c r="Z127" s="181"/>
      <c r="AA127" s="181"/>
      <c r="AB127" s="181"/>
      <c r="AC127" s="223">
        <v>10</v>
      </c>
      <c r="AD127" s="223" t="e">
        <f t="shared" si="37"/>
        <v>#N/A</v>
      </c>
      <c r="AE127" s="224" t="e">
        <f t="shared" si="37"/>
        <v>#N/A</v>
      </c>
      <c r="AF127" s="201" t="e">
        <f t="shared" si="38"/>
        <v>#N/A</v>
      </c>
      <c r="AG127" s="45" t="e">
        <f t="shared" si="38"/>
        <v>#N/A</v>
      </c>
      <c r="AH127" s="225" t="e">
        <f t="shared" si="39"/>
        <v>#N/A</v>
      </c>
      <c r="AI127" s="188" t="e">
        <f>I127</f>
        <v>#N/A</v>
      </c>
      <c r="AJ127" s="219" t="e">
        <f t="shared" si="49"/>
        <v>#N/A</v>
      </c>
      <c r="AK127" s="220" t="e">
        <f t="shared" si="41"/>
        <v>#N/A</v>
      </c>
      <c r="AL127" s="226" t="e">
        <f t="shared" si="42"/>
        <v>#N/A</v>
      </c>
      <c r="AM127" s="226" t="e">
        <f t="shared" si="43"/>
        <v>#N/A</v>
      </c>
      <c r="AN127" s="222"/>
      <c r="AO127" s="222"/>
      <c r="AP127" s="187"/>
      <c r="AQ127" s="187"/>
      <c r="AR127" s="187"/>
      <c r="AS127" s="187"/>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1"/>
      <c r="CD127" s="181"/>
      <c r="CE127" s="181"/>
    </row>
    <row r="128" spans="2:85" s="182" customFormat="1" ht="11.15" hidden="1" customHeight="1" thickBot="1">
      <c r="B128" s="45" t="s">
        <v>146</v>
      </c>
      <c r="C128" s="181"/>
      <c r="D128" s="181"/>
      <c r="E128" s="45" t="s">
        <v>59</v>
      </c>
      <c r="F128" s="45" t="s">
        <v>57</v>
      </c>
      <c r="G128" s="45" t="s">
        <v>33</v>
      </c>
      <c r="H128" s="227" t="s">
        <v>93</v>
      </c>
      <c r="I128" s="227" t="s">
        <v>94</v>
      </c>
      <c r="J128" s="181"/>
      <c r="K128" s="181"/>
      <c r="L128" s="181"/>
      <c r="M128" s="181"/>
      <c r="N128" s="181"/>
      <c r="O128" s="181"/>
      <c r="P128" s="181"/>
      <c r="Q128" s="181"/>
      <c r="R128" s="181"/>
      <c r="S128" s="181"/>
      <c r="T128" s="181"/>
      <c r="U128" s="181"/>
      <c r="V128" s="181"/>
      <c r="W128" s="181"/>
      <c r="X128" s="181"/>
      <c r="Y128" s="181"/>
      <c r="Z128" s="181"/>
      <c r="AA128" s="181"/>
      <c r="AB128" s="181"/>
      <c r="AC128" s="203"/>
      <c r="AD128" s="203" t="s">
        <v>59</v>
      </c>
      <c r="AE128" s="228" t="s">
        <v>57</v>
      </c>
      <c r="AF128" s="205" t="s">
        <v>93</v>
      </c>
      <c r="AG128" s="206" t="s">
        <v>94</v>
      </c>
      <c r="AH128" s="209" t="s">
        <v>33</v>
      </c>
      <c r="AI128" s="208" t="s">
        <v>44</v>
      </c>
      <c r="AJ128" s="206" t="s">
        <v>103</v>
      </c>
      <c r="AK128" s="229" t="s">
        <v>104</v>
      </c>
      <c r="AL128" s="230" t="s">
        <v>141</v>
      </c>
      <c r="AM128" s="230" t="s">
        <v>142</v>
      </c>
      <c r="AN128" s="230" t="s">
        <v>58</v>
      </c>
      <c r="AO128" s="187"/>
      <c r="AP128" s="187"/>
      <c r="AQ128" s="187"/>
      <c r="AR128" s="187"/>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row>
    <row r="129" spans="2:84" s="182" customFormat="1" ht="11.15" hidden="1" customHeight="1">
      <c r="B129" s="45">
        <v>1</v>
      </c>
      <c r="C129" s="181" t="s">
        <v>194</v>
      </c>
      <c r="D129" s="181"/>
      <c r="E129" s="45" t="e">
        <f t="shared" ref="E129:G138" si="50">F96</f>
        <v>#N/A</v>
      </c>
      <c r="F129" s="45" t="e">
        <f t="shared" si="50"/>
        <v>#N/A</v>
      </c>
      <c r="G129" s="45" t="e">
        <f t="shared" si="50"/>
        <v>#N/A</v>
      </c>
      <c r="H129" s="231" t="e">
        <f t="shared" ref="H129:H138" si="51">IF(F129="","",LEFT(ASC(F129),FIND(" ",ASC(F129),1)-1))</f>
        <v>#N/A</v>
      </c>
      <c r="I129" s="231" t="e">
        <f t="shared" ref="I129:I138" si="52">IF(F129="","",MID(F129,FIND(" ",ASC(F129))+1,LEN(F129)-FIND(" ",ASC(F129))))</f>
        <v>#N/A</v>
      </c>
      <c r="J129" s="181"/>
      <c r="K129" s="181"/>
      <c r="L129" s="181"/>
      <c r="M129" s="181"/>
      <c r="N129" s="181"/>
      <c r="O129" s="181"/>
      <c r="P129" s="181"/>
      <c r="Q129" s="181"/>
      <c r="R129" s="181"/>
      <c r="S129" s="181"/>
      <c r="T129" s="181"/>
      <c r="U129" s="181"/>
      <c r="V129" s="181"/>
      <c r="W129" s="181"/>
      <c r="X129" s="181"/>
      <c r="Y129" s="181"/>
      <c r="Z129" s="181"/>
      <c r="AA129" s="181"/>
      <c r="AB129" s="181"/>
      <c r="AC129" s="214">
        <v>1</v>
      </c>
      <c r="AD129" s="214" t="e">
        <f t="shared" ref="AD129:AE138" si="53">E129</f>
        <v>#N/A</v>
      </c>
      <c r="AE129" s="215" t="e">
        <f t="shared" si="53"/>
        <v>#N/A</v>
      </c>
      <c r="AF129" s="216" t="e">
        <f t="shared" ref="AF129:AG138" si="54">H129</f>
        <v>#N/A</v>
      </c>
      <c r="AG129" s="200" t="e">
        <f t="shared" si="54"/>
        <v>#N/A</v>
      </c>
      <c r="AH129" s="232" t="e">
        <f t="shared" ref="AH129:AH135" si="55">G129</f>
        <v>#N/A</v>
      </c>
      <c r="AI129" s="233" t="e">
        <f>VLOOKUP(AD129,$B$74:$H$93,6)</f>
        <v>#N/A</v>
      </c>
      <c r="AJ129" s="219" t="e">
        <f>IF(AI129="","",LEFT(ASC(AI129),FIND(" ",ASC(AI129),1)-1))</f>
        <v>#N/A</v>
      </c>
      <c r="AK129" s="220" t="e">
        <f>IF(AI129="","",MID(AI129,FIND(" ",ASC(AI129))+1,LEN(AI129)-FIND(" ",ASC(AI129))))</f>
        <v>#N/A</v>
      </c>
      <c r="AL129" s="220" t="e">
        <f>AF129&amp;" "&amp;AG129</f>
        <v>#N/A</v>
      </c>
      <c r="AM129" s="220" t="e">
        <f t="shared" ref="AM129:AM138" si="56">AJ129&amp;" "&amp;AK129</f>
        <v>#N/A</v>
      </c>
      <c r="AN129" s="220" t="e">
        <f>VLOOKUP(AD129,$B$74:$H$93,7)</f>
        <v>#N/A</v>
      </c>
      <c r="AO129" s="187"/>
      <c r="AP129" s="187"/>
      <c r="AQ129" s="187"/>
      <c r="AR129" s="187"/>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1"/>
    </row>
    <row r="130" spans="2:84" s="182" customFormat="1" ht="11.15" hidden="1" customHeight="1">
      <c r="B130" s="45">
        <v>2</v>
      </c>
      <c r="C130" s="181" t="s">
        <v>195</v>
      </c>
      <c r="D130" s="181"/>
      <c r="E130" s="45" t="e">
        <f t="shared" si="50"/>
        <v>#N/A</v>
      </c>
      <c r="F130" s="45" t="e">
        <f t="shared" si="50"/>
        <v>#N/A</v>
      </c>
      <c r="G130" s="45" t="e">
        <f t="shared" si="50"/>
        <v>#N/A</v>
      </c>
      <c r="H130" s="231" t="e">
        <f t="shared" si="51"/>
        <v>#N/A</v>
      </c>
      <c r="I130" s="231" t="e">
        <f t="shared" si="52"/>
        <v>#N/A</v>
      </c>
      <c r="J130" s="181"/>
      <c r="K130" s="181"/>
      <c r="L130" s="181"/>
      <c r="M130" s="181"/>
      <c r="N130" s="181"/>
      <c r="O130" s="181"/>
      <c r="P130" s="181"/>
      <c r="Q130" s="181"/>
      <c r="R130" s="181"/>
      <c r="S130" s="181"/>
      <c r="T130" s="181"/>
      <c r="U130" s="181"/>
      <c r="V130" s="181"/>
      <c r="W130" s="181"/>
      <c r="X130" s="181"/>
      <c r="Y130" s="181"/>
      <c r="Z130" s="181"/>
      <c r="AA130" s="181"/>
      <c r="AB130" s="181"/>
      <c r="AC130" s="223">
        <v>2</v>
      </c>
      <c r="AD130" s="223" t="e">
        <f t="shared" si="53"/>
        <v>#N/A</v>
      </c>
      <c r="AE130" s="224" t="e">
        <f t="shared" si="53"/>
        <v>#N/A</v>
      </c>
      <c r="AF130" s="201" t="e">
        <f t="shared" si="54"/>
        <v>#N/A</v>
      </c>
      <c r="AG130" s="45" t="e">
        <f t="shared" si="54"/>
        <v>#N/A</v>
      </c>
      <c r="AH130" s="190" t="e">
        <f t="shared" si="55"/>
        <v>#N/A</v>
      </c>
      <c r="AI130" s="233" t="e">
        <f t="shared" ref="AI130:AI135" si="57">VLOOKUP(AD130,$B$74:$H$93,6)</f>
        <v>#N/A</v>
      </c>
      <c r="AJ130" s="219" t="e">
        <f t="shared" ref="AJ130:AJ135" si="58">IF(AI130="","",LEFT(ASC(AI130),FIND(" ",ASC(AI130),1)-1))</f>
        <v>#N/A</v>
      </c>
      <c r="AK130" s="220" t="e">
        <f t="shared" ref="AK130:AK135" si="59">IF(AI130="","",MID(AI130,FIND(" ",ASC(AI130))+1,LEN(AI130)-FIND(" ",ASC(AI130))))</f>
        <v>#N/A</v>
      </c>
      <c r="AL130" s="234" t="e">
        <f t="shared" ref="AL130:AL146" si="60">AF130&amp;" "&amp;AG130</f>
        <v>#N/A</v>
      </c>
      <c r="AM130" s="234" t="e">
        <f t="shared" si="56"/>
        <v>#N/A</v>
      </c>
      <c r="AN130" s="234" t="e">
        <f t="shared" ref="AN130:AN135" si="61">VLOOKUP(AD130,$B$74:$H$93,7)</f>
        <v>#N/A</v>
      </c>
      <c r="AO130" s="187"/>
      <c r="AP130" s="187"/>
      <c r="AQ130" s="187"/>
      <c r="AR130" s="187"/>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1"/>
      <c r="CD130" s="181"/>
    </row>
    <row r="131" spans="2:84" s="182" customFormat="1" ht="11.15" hidden="1" customHeight="1">
      <c r="B131" s="45">
        <v>3</v>
      </c>
      <c r="C131" s="181" t="s">
        <v>196</v>
      </c>
      <c r="D131" s="181"/>
      <c r="E131" s="45" t="e">
        <f t="shared" si="50"/>
        <v>#N/A</v>
      </c>
      <c r="F131" s="45" t="e">
        <f t="shared" si="50"/>
        <v>#N/A</v>
      </c>
      <c r="G131" s="45" t="e">
        <f t="shared" si="50"/>
        <v>#N/A</v>
      </c>
      <c r="H131" s="231" t="e">
        <f t="shared" si="51"/>
        <v>#N/A</v>
      </c>
      <c r="I131" s="231" t="e">
        <f t="shared" si="52"/>
        <v>#N/A</v>
      </c>
      <c r="J131" s="181"/>
      <c r="K131" s="181"/>
      <c r="L131" s="181"/>
      <c r="M131" s="181"/>
      <c r="N131" s="181"/>
      <c r="O131" s="181"/>
      <c r="P131" s="181"/>
      <c r="Q131" s="181"/>
      <c r="R131" s="181"/>
      <c r="S131" s="181"/>
      <c r="T131" s="181"/>
      <c r="U131" s="181"/>
      <c r="V131" s="181"/>
      <c r="W131" s="181"/>
      <c r="X131" s="181"/>
      <c r="Y131" s="181"/>
      <c r="Z131" s="181"/>
      <c r="AA131" s="181"/>
      <c r="AB131" s="181"/>
      <c r="AC131" s="223">
        <v>3</v>
      </c>
      <c r="AD131" s="223" t="e">
        <f t="shared" si="53"/>
        <v>#N/A</v>
      </c>
      <c r="AE131" s="224" t="e">
        <f t="shared" si="53"/>
        <v>#N/A</v>
      </c>
      <c r="AF131" s="201" t="e">
        <f t="shared" si="54"/>
        <v>#N/A</v>
      </c>
      <c r="AG131" s="45" t="e">
        <f t="shared" si="54"/>
        <v>#N/A</v>
      </c>
      <c r="AH131" s="190" t="e">
        <f t="shared" si="55"/>
        <v>#N/A</v>
      </c>
      <c r="AI131" s="233" t="e">
        <f t="shared" si="57"/>
        <v>#N/A</v>
      </c>
      <c r="AJ131" s="219" t="e">
        <f t="shared" si="58"/>
        <v>#N/A</v>
      </c>
      <c r="AK131" s="220" t="e">
        <f t="shared" si="59"/>
        <v>#N/A</v>
      </c>
      <c r="AL131" s="234" t="e">
        <f t="shared" si="60"/>
        <v>#N/A</v>
      </c>
      <c r="AM131" s="234" t="e">
        <f t="shared" si="56"/>
        <v>#N/A</v>
      </c>
      <c r="AN131" s="234" t="e">
        <f t="shared" si="61"/>
        <v>#N/A</v>
      </c>
      <c r="AO131" s="187"/>
      <c r="AP131" s="187"/>
      <c r="AQ131" s="187"/>
      <c r="AR131" s="187"/>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81"/>
    </row>
    <row r="132" spans="2:84" s="182" customFormat="1" ht="11.15" hidden="1" customHeight="1">
      <c r="B132" s="45">
        <v>4</v>
      </c>
      <c r="C132" s="181" t="s">
        <v>197</v>
      </c>
      <c r="D132" s="181"/>
      <c r="E132" s="45" t="e">
        <f t="shared" si="50"/>
        <v>#N/A</v>
      </c>
      <c r="F132" s="45" t="e">
        <f t="shared" si="50"/>
        <v>#N/A</v>
      </c>
      <c r="G132" s="45" t="e">
        <f t="shared" si="50"/>
        <v>#N/A</v>
      </c>
      <c r="H132" s="231" t="e">
        <f t="shared" si="51"/>
        <v>#N/A</v>
      </c>
      <c r="I132" s="231" t="e">
        <f t="shared" si="52"/>
        <v>#N/A</v>
      </c>
      <c r="J132" s="181"/>
      <c r="K132" s="181"/>
      <c r="L132" s="181"/>
      <c r="M132" s="181"/>
      <c r="N132" s="181"/>
      <c r="O132" s="181"/>
      <c r="P132" s="181"/>
      <c r="Q132" s="181"/>
      <c r="R132" s="181"/>
      <c r="S132" s="181"/>
      <c r="T132" s="181"/>
      <c r="U132" s="181"/>
      <c r="V132" s="181"/>
      <c r="W132" s="181"/>
      <c r="X132" s="181"/>
      <c r="Y132" s="181"/>
      <c r="Z132" s="181"/>
      <c r="AA132" s="181"/>
      <c r="AB132" s="181"/>
      <c r="AC132" s="223">
        <v>4</v>
      </c>
      <c r="AD132" s="223" t="e">
        <f t="shared" si="53"/>
        <v>#N/A</v>
      </c>
      <c r="AE132" s="224" t="e">
        <f t="shared" si="53"/>
        <v>#N/A</v>
      </c>
      <c r="AF132" s="201" t="e">
        <f t="shared" si="54"/>
        <v>#N/A</v>
      </c>
      <c r="AG132" s="45" t="e">
        <f t="shared" si="54"/>
        <v>#N/A</v>
      </c>
      <c r="AH132" s="190" t="e">
        <f t="shared" si="55"/>
        <v>#N/A</v>
      </c>
      <c r="AI132" s="233" t="e">
        <f t="shared" si="57"/>
        <v>#N/A</v>
      </c>
      <c r="AJ132" s="219" t="e">
        <f t="shared" si="58"/>
        <v>#N/A</v>
      </c>
      <c r="AK132" s="220" t="e">
        <f t="shared" si="59"/>
        <v>#N/A</v>
      </c>
      <c r="AL132" s="234" t="e">
        <f t="shared" si="60"/>
        <v>#N/A</v>
      </c>
      <c r="AM132" s="234" t="e">
        <f t="shared" si="56"/>
        <v>#N/A</v>
      </c>
      <c r="AN132" s="234" t="e">
        <f t="shared" si="61"/>
        <v>#N/A</v>
      </c>
      <c r="AO132" s="187"/>
      <c r="AP132" s="187"/>
      <c r="AQ132" s="187"/>
      <c r="AR132" s="187"/>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row>
    <row r="133" spans="2:84" s="182" customFormat="1" ht="11.15" hidden="1" customHeight="1">
      <c r="B133" s="45">
        <v>5</v>
      </c>
      <c r="C133" s="181" t="s">
        <v>198</v>
      </c>
      <c r="D133" s="181"/>
      <c r="E133" s="45" t="e">
        <f t="shared" si="50"/>
        <v>#N/A</v>
      </c>
      <c r="F133" s="45" t="e">
        <f t="shared" si="50"/>
        <v>#N/A</v>
      </c>
      <c r="G133" s="45" t="e">
        <f t="shared" si="50"/>
        <v>#N/A</v>
      </c>
      <c r="H133" s="231" t="e">
        <f t="shared" si="51"/>
        <v>#N/A</v>
      </c>
      <c r="I133" s="231" t="e">
        <f t="shared" si="52"/>
        <v>#N/A</v>
      </c>
      <c r="J133" s="181"/>
      <c r="K133" s="181"/>
      <c r="L133" s="181"/>
      <c r="M133" s="181"/>
      <c r="N133" s="181"/>
      <c r="O133" s="181"/>
      <c r="P133" s="181"/>
      <c r="Q133" s="181"/>
      <c r="R133" s="181"/>
      <c r="S133" s="181"/>
      <c r="T133" s="181"/>
      <c r="U133" s="181"/>
      <c r="V133" s="181"/>
      <c r="W133" s="181"/>
      <c r="X133" s="181"/>
      <c r="Y133" s="181"/>
      <c r="Z133" s="181"/>
      <c r="AA133" s="181"/>
      <c r="AB133" s="181"/>
      <c r="AC133" s="223">
        <v>5</v>
      </c>
      <c r="AD133" s="223" t="e">
        <f t="shared" si="53"/>
        <v>#N/A</v>
      </c>
      <c r="AE133" s="224" t="e">
        <f t="shared" si="53"/>
        <v>#N/A</v>
      </c>
      <c r="AF133" s="201" t="e">
        <f t="shared" si="54"/>
        <v>#N/A</v>
      </c>
      <c r="AG133" s="45" t="e">
        <f t="shared" si="54"/>
        <v>#N/A</v>
      </c>
      <c r="AH133" s="190" t="e">
        <f t="shared" si="55"/>
        <v>#N/A</v>
      </c>
      <c r="AI133" s="233" t="e">
        <f t="shared" si="57"/>
        <v>#N/A</v>
      </c>
      <c r="AJ133" s="219" t="e">
        <f t="shared" si="58"/>
        <v>#N/A</v>
      </c>
      <c r="AK133" s="220" t="e">
        <f t="shared" si="59"/>
        <v>#N/A</v>
      </c>
      <c r="AL133" s="234" t="e">
        <f t="shared" si="60"/>
        <v>#N/A</v>
      </c>
      <c r="AM133" s="234" t="e">
        <f t="shared" si="56"/>
        <v>#N/A</v>
      </c>
      <c r="AN133" s="234" t="e">
        <f t="shared" si="61"/>
        <v>#N/A</v>
      </c>
      <c r="AO133" s="187"/>
      <c r="AP133" s="187"/>
      <c r="AQ133" s="187"/>
      <c r="AR133" s="187"/>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row>
    <row r="134" spans="2:84" s="182" customFormat="1" ht="11.15" hidden="1" customHeight="1">
      <c r="B134" s="45">
        <v>6</v>
      </c>
      <c r="C134" s="181" t="s">
        <v>199</v>
      </c>
      <c r="D134" s="181"/>
      <c r="E134" s="45" t="e">
        <f t="shared" si="50"/>
        <v>#N/A</v>
      </c>
      <c r="F134" s="45" t="e">
        <f t="shared" si="50"/>
        <v>#N/A</v>
      </c>
      <c r="G134" s="45" t="e">
        <f t="shared" si="50"/>
        <v>#N/A</v>
      </c>
      <c r="H134" s="231" t="e">
        <f t="shared" si="51"/>
        <v>#N/A</v>
      </c>
      <c r="I134" s="231" t="e">
        <f t="shared" si="52"/>
        <v>#N/A</v>
      </c>
      <c r="J134" s="181"/>
      <c r="K134" s="181"/>
      <c r="L134" s="181"/>
      <c r="M134" s="181"/>
      <c r="N134" s="181"/>
      <c r="O134" s="181"/>
      <c r="P134" s="181"/>
      <c r="Q134" s="181"/>
      <c r="R134" s="181"/>
      <c r="S134" s="181"/>
      <c r="T134" s="181"/>
      <c r="U134" s="181"/>
      <c r="V134" s="181"/>
      <c r="W134" s="181"/>
      <c r="X134" s="181"/>
      <c r="Y134" s="181"/>
      <c r="Z134" s="181"/>
      <c r="AA134" s="181"/>
      <c r="AB134" s="181"/>
      <c r="AC134" s="223">
        <v>6</v>
      </c>
      <c r="AD134" s="223" t="e">
        <f t="shared" si="53"/>
        <v>#N/A</v>
      </c>
      <c r="AE134" s="224" t="e">
        <f t="shared" si="53"/>
        <v>#N/A</v>
      </c>
      <c r="AF134" s="201" t="e">
        <f t="shared" si="54"/>
        <v>#N/A</v>
      </c>
      <c r="AG134" s="45" t="e">
        <f t="shared" si="54"/>
        <v>#N/A</v>
      </c>
      <c r="AH134" s="190" t="e">
        <f t="shared" si="55"/>
        <v>#N/A</v>
      </c>
      <c r="AI134" s="233" t="e">
        <f t="shared" si="57"/>
        <v>#N/A</v>
      </c>
      <c r="AJ134" s="219" t="e">
        <f t="shared" si="58"/>
        <v>#N/A</v>
      </c>
      <c r="AK134" s="220" t="e">
        <f t="shared" si="59"/>
        <v>#N/A</v>
      </c>
      <c r="AL134" s="234" t="e">
        <f t="shared" si="60"/>
        <v>#N/A</v>
      </c>
      <c r="AM134" s="234" t="e">
        <f t="shared" si="56"/>
        <v>#N/A</v>
      </c>
      <c r="AN134" s="234" t="e">
        <f t="shared" si="61"/>
        <v>#N/A</v>
      </c>
      <c r="AO134" s="187"/>
      <c r="AP134" s="187"/>
      <c r="AQ134" s="187"/>
      <c r="AR134" s="187"/>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row>
    <row r="135" spans="2:84" s="182" customFormat="1" ht="11.15" hidden="1" customHeight="1">
      <c r="B135" s="45">
        <v>7</v>
      </c>
      <c r="C135" s="181" t="s">
        <v>200</v>
      </c>
      <c r="D135" s="181"/>
      <c r="E135" s="45" t="e">
        <f t="shared" si="50"/>
        <v>#N/A</v>
      </c>
      <c r="F135" s="45" t="e">
        <f t="shared" si="50"/>
        <v>#N/A</v>
      </c>
      <c r="G135" s="45" t="e">
        <f t="shared" si="50"/>
        <v>#N/A</v>
      </c>
      <c r="H135" s="231" t="e">
        <f t="shared" si="51"/>
        <v>#N/A</v>
      </c>
      <c r="I135" s="231" t="e">
        <f t="shared" si="52"/>
        <v>#N/A</v>
      </c>
      <c r="J135" s="187"/>
      <c r="K135" s="187"/>
      <c r="L135" s="187"/>
      <c r="M135" s="181"/>
      <c r="N135" s="181"/>
      <c r="O135" s="181"/>
      <c r="P135" s="181"/>
      <c r="Q135" s="181"/>
      <c r="R135" s="181"/>
      <c r="S135" s="181"/>
      <c r="T135" s="181"/>
      <c r="U135" s="181"/>
      <c r="V135" s="181"/>
      <c r="W135" s="181"/>
      <c r="X135" s="181"/>
      <c r="Y135" s="181"/>
      <c r="Z135" s="181"/>
      <c r="AA135" s="181"/>
      <c r="AB135" s="181"/>
      <c r="AC135" s="235">
        <v>7</v>
      </c>
      <c r="AD135" s="235" t="e">
        <f t="shared" si="53"/>
        <v>#N/A</v>
      </c>
      <c r="AE135" s="236" t="e">
        <f t="shared" si="53"/>
        <v>#N/A</v>
      </c>
      <c r="AF135" s="237" t="e">
        <f t="shared" si="54"/>
        <v>#N/A</v>
      </c>
      <c r="AG135" s="238" t="e">
        <f t="shared" si="54"/>
        <v>#N/A</v>
      </c>
      <c r="AH135" s="239" t="e">
        <f t="shared" si="55"/>
        <v>#N/A</v>
      </c>
      <c r="AI135" s="233" t="e">
        <f t="shared" si="57"/>
        <v>#N/A</v>
      </c>
      <c r="AJ135" s="219" t="e">
        <f t="shared" si="58"/>
        <v>#N/A</v>
      </c>
      <c r="AK135" s="220" t="e">
        <f t="shared" si="59"/>
        <v>#N/A</v>
      </c>
      <c r="AL135" s="240" t="e">
        <f t="shared" si="60"/>
        <v>#N/A</v>
      </c>
      <c r="AM135" s="240" t="e">
        <f t="shared" si="56"/>
        <v>#N/A</v>
      </c>
      <c r="AN135" s="240" t="e">
        <f t="shared" si="61"/>
        <v>#N/A</v>
      </c>
      <c r="AO135" s="187"/>
      <c r="AP135" s="187"/>
      <c r="AQ135" s="187"/>
      <c r="AR135" s="187"/>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c r="CB135" s="181"/>
      <c r="CC135" s="181"/>
      <c r="CD135" s="181"/>
    </row>
    <row r="136" spans="2:84" s="182" customFormat="1" ht="11.15" hidden="1" customHeight="1">
      <c r="B136" s="45">
        <v>8</v>
      </c>
      <c r="C136" s="181" t="s">
        <v>201</v>
      </c>
      <c r="D136" s="181"/>
      <c r="E136" s="45" t="e">
        <f t="shared" si="50"/>
        <v>#N/A</v>
      </c>
      <c r="F136" s="45" t="e">
        <f t="shared" si="50"/>
        <v>#N/A</v>
      </c>
      <c r="G136" s="45" t="e">
        <f t="shared" si="50"/>
        <v>#N/A</v>
      </c>
      <c r="H136" s="231" t="e">
        <f t="shared" si="51"/>
        <v>#N/A</v>
      </c>
      <c r="I136" s="231" t="e">
        <f t="shared" si="52"/>
        <v>#N/A</v>
      </c>
      <c r="J136" s="187"/>
      <c r="K136" s="187"/>
      <c r="L136" s="187"/>
      <c r="M136" s="181"/>
      <c r="N136" s="181"/>
      <c r="O136" s="181"/>
      <c r="P136" s="181"/>
      <c r="Q136" s="181"/>
      <c r="R136" s="181"/>
      <c r="S136" s="181"/>
      <c r="T136" s="181"/>
      <c r="U136" s="181"/>
      <c r="V136" s="181"/>
      <c r="W136" s="181"/>
      <c r="X136" s="181"/>
      <c r="Y136" s="181"/>
      <c r="Z136" s="181"/>
      <c r="AA136" s="181"/>
      <c r="AB136" s="181"/>
      <c r="AC136" s="241">
        <v>8</v>
      </c>
      <c r="AD136" s="235" t="e">
        <f t="shared" si="53"/>
        <v>#N/A</v>
      </c>
      <c r="AE136" s="236" t="e">
        <f t="shared" si="53"/>
        <v>#N/A</v>
      </c>
      <c r="AF136" s="237" t="e">
        <f t="shared" si="54"/>
        <v>#N/A</v>
      </c>
      <c r="AG136" s="238" t="e">
        <f t="shared" si="54"/>
        <v>#N/A</v>
      </c>
      <c r="AH136" s="239" t="e">
        <f>G136</f>
        <v>#N/A</v>
      </c>
      <c r="AI136" s="233" t="e">
        <f>VLOOKUP(AD136,$B$74:$H$93,6)</f>
        <v>#N/A</v>
      </c>
      <c r="AJ136" s="219" t="e">
        <f>IF(AI136="","",LEFT(ASC(AI136),FIND(" ",ASC(AI136),1)-1))</f>
        <v>#N/A</v>
      </c>
      <c r="AK136" s="220" t="e">
        <f>IF(AI136="","",MID(AI136,FIND(" ",ASC(AI136))+1,LEN(AI136)-FIND(" ",ASC(AI136))))</f>
        <v>#N/A</v>
      </c>
      <c r="AL136" s="240" t="e">
        <f>AF136&amp;" "&amp;AG136</f>
        <v>#N/A</v>
      </c>
      <c r="AM136" s="240" t="e">
        <f t="shared" si="56"/>
        <v>#N/A</v>
      </c>
      <c r="AN136" s="240" t="e">
        <f>VLOOKUP(AD136,$B$74:$H$93,7)</f>
        <v>#N/A</v>
      </c>
      <c r="AO136" s="187"/>
      <c r="AP136" s="187"/>
      <c r="AQ136" s="187"/>
      <c r="AR136" s="187"/>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1"/>
      <c r="BX136" s="181"/>
      <c r="BY136" s="181"/>
      <c r="BZ136" s="181"/>
      <c r="CA136" s="181"/>
      <c r="CB136" s="181"/>
      <c r="CC136" s="181"/>
      <c r="CD136" s="181"/>
    </row>
    <row r="137" spans="2:84" s="182" customFormat="1" ht="11.15" hidden="1" customHeight="1">
      <c r="B137" s="45">
        <v>9</v>
      </c>
      <c r="C137" s="181" t="s">
        <v>202</v>
      </c>
      <c r="D137" s="181"/>
      <c r="E137" s="45" t="e">
        <f t="shared" si="50"/>
        <v>#N/A</v>
      </c>
      <c r="F137" s="45" t="e">
        <f t="shared" si="50"/>
        <v>#N/A</v>
      </c>
      <c r="G137" s="45" t="e">
        <f t="shared" si="50"/>
        <v>#N/A</v>
      </c>
      <c r="H137" s="231" t="e">
        <f t="shared" si="51"/>
        <v>#N/A</v>
      </c>
      <c r="I137" s="231" t="e">
        <f t="shared" si="52"/>
        <v>#N/A</v>
      </c>
      <c r="J137" s="187"/>
      <c r="K137" s="187"/>
      <c r="L137" s="187"/>
      <c r="M137" s="181"/>
      <c r="N137" s="181"/>
      <c r="O137" s="181"/>
      <c r="P137" s="181"/>
      <c r="Q137" s="181"/>
      <c r="R137" s="181"/>
      <c r="S137" s="181"/>
      <c r="T137" s="181"/>
      <c r="U137" s="181"/>
      <c r="V137" s="181"/>
      <c r="W137" s="181"/>
      <c r="X137" s="181"/>
      <c r="Y137" s="181"/>
      <c r="Z137" s="181"/>
      <c r="AA137" s="181"/>
      <c r="AB137" s="181"/>
      <c r="AC137" s="241">
        <v>9</v>
      </c>
      <c r="AD137" s="235" t="e">
        <f t="shared" si="53"/>
        <v>#N/A</v>
      </c>
      <c r="AE137" s="236" t="e">
        <f t="shared" si="53"/>
        <v>#N/A</v>
      </c>
      <c r="AF137" s="237" t="e">
        <f t="shared" si="54"/>
        <v>#N/A</v>
      </c>
      <c r="AG137" s="238" t="e">
        <f t="shared" si="54"/>
        <v>#N/A</v>
      </c>
      <c r="AH137" s="239" t="e">
        <f>G137</f>
        <v>#N/A</v>
      </c>
      <c r="AI137" s="233" t="e">
        <f>VLOOKUP(AD137,$B$74:$H$93,6)</f>
        <v>#N/A</v>
      </c>
      <c r="AJ137" s="219" t="e">
        <f>IF(AI137="","",LEFT(ASC(AI137),FIND(" ",ASC(AI137),1)-1))</f>
        <v>#N/A</v>
      </c>
      <c r="AK137" s="220" t="e">
        <f>IF(AI137="","",MID(AI137,FIND(" ",ASC(AI137))+1,LEN(AI137)-FIND(" ",ASC(AI137))))</f>
        <v>#N/A</v>
      </c>
      <c r="AL137" s="240" t="e">
        <f>AF137&amp;" "&amp;AG137</f>
        <v>#N/A</v>
      </c>
      <c r="AM137" s="240" t="e">
        <f t="shared" si="56"/>
        <v>#N/A</v>
      </c>
      <c r="AN137" s="240" t="e">
        <f>VLOOKUP(AD137,$B$74:$H$93,7)</f>
        <v>#N/A</v>
      </c>
      <c r="AO137" s="187"/>
      <c r="AP137" s="187"/>
      <c r="AQ137" s="187"/>
      <c r="AR137" s="187"/>
      <c r="AS137" s="181"/>
      <c r="AT137" s="181"/>
      <c r="AU137" s="181"/>
      <c r="AV137" s="181"/>
      <c r="AW137" s="181"/>
      <c r="AX137" s="181"/>
      <c r="AY137" s="181"/>
      <c r="AZ137" s="181"/>
      <c r="BA137" s="181"/>
      <c r="BB137" s="181"/>
      <c r="BC137" s="181"/>
      <c r="BD137" s="181"/>
      <c r="BE137" s="181"/>
      <c r="BF137" s="181"/>
      <c r="BG137" s="181"/>
      <c r="BH137" s="181"/>
      <c r="BI137" s="181"/>
      <c r="BJ137" s="181"/>
      <c r="BK137" s="181"/>
      <c r="BL137" s="181"/>
      <c r="BM137" s="181"/>
      <c r="BN137" s="181"/>
      <c r="BO137" s="181"/>
      <c r="BP137" s="181"/>
      <c r="BQ137" s="181"/>
      <c r="BR137" s="181"/>
      <c r="BS137" s="181"/>
      <c r="BT137" s="181"/>
      <c r="BU137" s="181"/>
      <c r="BV137" s="181"/>
      <c r="BW137" s="181"/>
      <c r="BX137" s="181"/>
      <c r="BY137" s="181"/>
      <c r="BZ137" s="181"/>
      <c r="CA137" s="181"/>
      <c r="CB137" s="181"/>
      <c r="CC137" s="181"/>
      <c r="CD137" s="181"/>
    </row>
    <row r="138" spans="2:84" s="182" customFormat="1" ht="11.15" hidden="1" customHeight="1" thickBot="1">
      <c r="B138" s="45">
        <v>10</v>
      </c>
      <c r="C138" s="181" t="s">
        <v>192</v>
      </c>
      <c r="D138" s="181"/>
      <c r="E138" s="45" t="e">
        <f t="shared" si="50"/>
        <v>#N/A</v>
      </c>
      <c r="F138" s="45" t="e">
        <f t="shared" si="50"/>
        <v>#N/A</v>
      </c>
      <c r="G138" s="45" t="e">
        <f t="shared" si="50"/>
        <v>#N/A</v>
      </c>
      <c r="H138" s="231" t="e">
        <f t="shared" si="51"/>
        <v>#N/A</v>
      </c>
      <c r="I138" s="231" t="e">
        <f t="shared" si="52"/>
        <v>#N/A</v>
      </c>
      <c r="J138" s="187"/>
      <c r="K138" s="187"/>
      <c r="L138" s="187"/>
      <c r="M138" s="181"/>
      <c r="N138" s="181"/>
      <c r="O138" s="181"/>
      <c r="P138" s="181"/>
      <c r="Q138" s="181"/>
      <c r="R138" s="181"/>
      <c r="S138" s="181"/>
      <c r="T138" s="181"/>
      <c r="U138" s="181"/>
      <c r="V138" s="181"/>
      <c r="W138" s="181"/>
      <c r="X138" s="181"/>
      <c r="Y138" s="181"/>
      <c r="Z138" s="181"/>
      <c r="AA138" s="181"/>
      <c r="AB138" s="181"/>
      <c r="AC138" s="241">
        <v>10</v>
      </c>
      <c r="AD138" s="235" t="e">
        <f t="shared" si="53"/>
        <v>#N/A</v>
      </c>
      <c r="AE138" s="236" t="e">
        <f t="shared" si="53"/>
        <v>#N/A</v>
      </c>
      <c r="AF138" s="237" t="e">
        <f t="shared" si="54"/>
        <v>#N/A</v>
      </c>
      <c r="AG138" s="238" t="e">
        <f t="shared" si="54"/>
        <v>#N/A</v>
      </c>
      <c r="AH138" s="239" t="e">
        <f>G138</f>
        <v>#N/A</v>
      </c>
      <c r="AI138" s="233" t="e">
        <f>VLOOKUP(AD138,$B$74:$H$93,6)</f>
        <v>#N/A</v>
      </c>
      <c r="AJ138" s="219" t="e">
        <f>IF(AI138="","",LEFT(ASC(AI138),FIND(" ",ASC(AI138),1)-1))</f>
        <v>#N/A</v>
      </c>
      <c r="AK138" s="220" t="e">
        <f>IF(AI138="","",MID(AI138,FIND(" ",ASC(AI138))+1,LEN(AI138)-FIND(" ",ASC(AI138))))</f>
        <v>#N/A</v>
      </c>
      <c r="AL138" s="240" t="e">
        <f>AF138&amp;" "&amp;AG138</f>
        <v>#N/A</v>
      </c>
      <c r="AM138" s="240" t="e">
        <f t="shared" si="56"/>
        <v>#N/A</v>
      </c>
      <c r="AN138" s="240" t="e">
        <f>VLOOKUP(AD138,$B$74:$H$93,7)</f>
        <v>#N/A</v>
      </c>
      <c r="AO138" s="187"/>
      <c r="AP138" s="187"/>
      <c r="AQ138" s="187"/>
      <c r="AR138" s="187"/>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c r="CB138" s="181"/>
      <c r="CC138" s="181"/>
      <c r="CD138" s="181"/>
    </row>
    <row r="139" spans="2:84" s="182" customFormat="1" ht="11.15" hidden="1" customHeight="1" thickTop="1" thickBot="1">
      <c r="B139" s="45" t="s">
        <v>146</v>
      </c>
      <c r="C139" s="181"/>
      <c r="D139" s="181"/>
      <c r="E139" s="45" t="s">
        <v>147</v>
      </c>
      <c r="F139" s="45" t="s">
        <v>57</v>
      </c>
      <c r="G139" s="45" t="s">
        <v>33</v>
      </c>
      <c r="H139" s="227" t="s">
        <v>93</v>
      </c>
      <c r="I139" s="227" t="s">
        <v>94</v>
      </c>
      <c r="J139" s="187"/>
      <c r="K139" s="187"/>
      <c r="L139" s="187"/>
      <c r="M139" s="187"/>
      <c r="N139" s="45" t="s">
        <v>148</v>
      </c>
      <c r="O139" s="45" t="s">
        <v>57</v>
      </c>
      <c r="P139" s="45" t="s">
        <v>33</v>
      </c>
      <c r="Q139" s="45" t="s">
        <v>93</v>
      </c>
      <c r="R139" s="45" t="s">
        <v>94</v>
      </c>
      <c r="S139" s="181"/>
      <c r="T139" s="181"/>
      <c r="U139" s="181"/>
      <c r="V139" s="181"/>
      <c r="W139" s="181"/>
      <c r="X139" s="181"/>
      <c r="Y139" s="181"/>
      <c r="Z139" s="181"/>
      <c r="AA139" s="181"/>
      <c r="AB139" s="181"/>
      <c r="AC139" s="203"/>
      <c r="AD139" s="242" t="s">
        <v>147</v>
      </c>
      <c r="AE139" s="204" t="s">
        <v>57</v>
      </c>
      <c r="AF139" s="243" t="s">
        <v>93</v>
      </c>
      <c r="AG139" s="244" t="s">
        <v>94</v>
      </c>
      <c r="AH139" s="245" t="s">
        <v>33</v>
      </c>
      <c r="AI139" s="246" t="s">
        <v>44</v>
      </c>
      <c r="AJ139" s="244" t="s">
        <v>103</v>
      </c>
      <c r="AK139" s="247" t="s">
        <v>104</v>
      </c>
      <c r="AL139" s="248" t="s">
        <v>141</v>
      </c>
      <c r="AM139" s="249" t="s">
        <v>142</v>
      </c>
      <c r="AN139" s="250" t="s">
        <v>148</v>
      </c>
      <c r="AO139" s="243" t="s">
        <v>57</v>
      </c>
      <c r="AP139" s="244" t="s">
        <v>93</v>
      </c>
      <c r="AQ139" s="244" t="s">
        <v>94</v>
      </c>
      <c r="AR139" s="244" t="s">
        <v>33</v>
      </c>
      <c r="AS139" s="244" t="s">
        <v>44</v>
      </c>
      <c r="AT139" s="244" t="s">
        <v>103</v>
      </c>
      <c r="AU139" s="247" t="s">
        <v>104</v>
      </c>
      <c r="AV139" s="251" t="s">
        <v>141</v>
      </c>
      <c r="AW139" s="249" t="s">
        <v>142</v>
      </c>
      <c r="AX139" s="251" t="s">
        <v>163</v>
      </c>
      <c r="AY139" s="249" t="s">
        <v>164</v>
      </c>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c r="CB139" s="181"/>
      <c r="CC139" s="181"/>
      <c r="CD139" s="181"/>
      <c r="CE139" s="181"/>
      <c r="CF139" s="181"/>
    </row>
    <row r="140" spans="2:84" s="182" customFormat="1" ht="11.15" hidden="1" customHeight="1">
      <c r="B140" s="45">
        <v>1</v>
      </c>
      <c r="C140" s="181"/>
      <c r="D140" s="181"/>
      <c r="E140" s="45" t="e">
        <f>AC96</f>
        <v>#N/A</v>
      </c>
      <c r="F140" s="45" t="e">
        <f>AE96</f>
        <v>#N/A</v>
      </c>
      <c r="G140" s="45" t="e">
        <f>AD96</f>
        <v>#N/A</v>
      </c>
      <c r="H140" s="231" t="e">
        <f>IF(F140="","",LEFT(ASC(F140),FIND(" ",ASC(F140),1)-1))</f>
        <v>#N/A</v>
      </c>
      <c r="I140" s="231" t="e">
        <f>IF(F140="","",MID(F140,FIND(" ",ASC(F140))+1,LEN(F140)-FIND(" ",ASC(F140))))</f>
        <v>#N/A</v>
      </c>
      <c r="J140" s="222"/>
      <c r="K140" s="222"/>
      <c r="L140" s="222"/>
      <c r="M140" s="222"/>
      <c r="N140" s="45" t="e">
        <f>AC97</f>
        <v>#N/A</v>
      </c>
      <c r="O140" s="45" t="e">
        <f>AE97</f>
        <v>#N/A</v>
      </c>
      <c r="P140" s="45" t="e">
        <f>AD97</f>
        <v>#N/A</v>
      </c>
      <c r="Q140" s="212" t="e">
        <f>IF(O140="","",LEFT(ASC(O140),FIND(" ",ASC(O140),1)-1))</f>
        <v>#N/A</v>
      </c>
      <c r="R140" s="212" t="e">
        <f>IF(O140="","",MID(O140,FIND(" ",ASC(O140))+1,LEN(O140)-FIND(" ",ASC(O140))))</f>
        <v>#N/A</v>
      </c>
      <c r="S140" s="199"/>
      <c r="T140" s="181"/>
      <c r="U140" s="181"/>
      <c r="V140" s="181"/>
      <c r="W140" s="181"/>
      <c r="X140" s="181"/>
      <c r="Y140" s="181"/>
      <c r="Z140" s="181"/>
      <c r="AA140" s="181"/>
      <c r="AB140" s="181"/>
      <c r="AC140" s="214">
        <v>1</v>
      </c>
      <c r="AD140" s="252" t="e">
        <f>E140</f>
        <v>#N/A</v>
      </c>
      <c r="AE140" s="215" t="e">
        <f>F140</f>
        <v>#N/A</v>
      </c>
      <c r="AF140" s="216" t="e">
        <f>H140</f>
        <v>#N/A</v>
      </c>
      <c r="AG140" s="200" t="e">
        <f>I140</f>
        <v>#N/A</v>
      </c>
      <c r="AH140" s="232" t="e">
        <f>G140</f>
        <v>#N/A</v>
      </c>
      <c r="AI140" s="233" t="e">
        <f>VLOOKUP(AD140,$B$74:$H$93,6)</f>
        <v>#N/A</v>
      </c>
      <c r="AJ140" s="219" t="e">
        <f>IF(AI140="","",LEFT(ASC(AI140),FIND(" ",ASC(AI140),1)-1))</f>
        <v>#N/A</v>
      </c>
      <c r="AK140" s="220" t="e">
        <f>IF(AI140="","",MID(AI140,FIND(" ",ASC(AI140))+1,LEN(AI140)-FIND(" ",ASC(AI140))))</f>
        <v>#N/A</v>
      </c>
      <c r="AL140" s="253" t="e">
        <f>AF140&amp;" "&amp;AG140</f>
        <v>#N/A</v>
      </c>
      <c r="AM140" s="254" t="e">
        <f>AJ140&amp;" "&amp;AK140</f>
        <v>#N/A</v>
      </c>
      <c r="AN140" s="255" t="e">
        <f>N140</f>
        <v>#N/A</v>
      </c>
      <c r="AO140" s="256" t="e">
        <f>O140</f>
        <v>#N/A</v>
      </c>
      <c r="AP140" s="200" t="e">
        <f>Q140</f>
        <v>#N/A</v>
      </c>
      <c r="AQ140" s="200" t="e">
        <f>R140</f>
        <v>#N/A</v>
      </c>
      <c r="AR140" s="219" t="e">
        <f>P140</f>
        <v>#N/A</v>
      </c>
      <c r="AS140" s="257" t="e">
        <f>VLOOKUP(AN140,$B$74:$H$93,6)</f>
        <v>#N/A</v>
      </c>
      <c r="AT140" s="200" t="e">
        <f>IF(AS140="","",LEFT(ASC(AS140),FIND(" ",ASC(AS140),1)-1))</f>
        <v>#N/A</v>
      </c>
      <c r="AU140" s="258" t="e">
        <f>IF(AS140="","",MID(AS140,FIND(" ",ASC(AS140))+1,LEN(AS140)-FIND(" ",ASC(AS140))))</f>
        <v>#N/A</v>
      </c>
      <c r="AV140" s="259" t="e">
        <f>AP140&amp;" "&amp;AQ140</f>
        <v>#N/A</v>
      </c>
      <c r="AW140" s="260" t="e">
        <f>AT140&amp;" "&amp;AU140</f>
        <v>#N/A</v>
      </c>
      <c r="AX140" s="232" t="e">
        <f>VLOOKUP(AD140,$B$74:$H$93,7)</f>
        <v>#N/A</v>
      </c>
      <c r="AY140" s="261" t="e">
        <f>VLOOKUP(AN140,$B$74:$H$93,7)</f>
        <v>#N/A</v>
      </c>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1"/>
      <c r="CD140" s="181"/>
      <c r="CE140" s="181"/>
      <c r="CF140" s="181"/>
    </row>
    <row r="141" spans="2:84" s="182" customFormat="1" ht="11.15" hidden="1" customHeight="1">
      <c r="B141" s="45">
        <v>2</v>
      </c>
      <c r="C141" s="181"/>
      <c r="D141" s="181"/>
      <c r="E141" s="45" t="e">
        <f>AC98</f>
        <v>#N/A</v>
      </c>
      <c r="F141" s="45" t="e">
        <f>AE98</f>
        <v>#N/A</v>
      </c>
      <c r="G141" s="45" t="e">
        <f>AD98</f>
        <v>#N/A</v>
      </c>
      <c r="H141" s="231" t="e">
        <f t="shared" ref="H141:H146" si="62">IF(F141="","",LEFT(ASC(F141),FIND(" ",ASC(F141),1)-1))</f>
        <v>#N/A</v>
      </c>
      <c r="I141" s="231" t="e">
        <f t="shared" ref="I141:I146" si="63">IF(F141="","",MID(F141,FIND(" ",ASC(F141))+1,LEN(F141)-FIND(" ",ASC(F141))))</f>
        <v>#N/A</v>
      </c>
      <c r="J141" s="199"/>
      <c r="K141" s="199"/>
      <c r="L141" s="199"/>
      <c r="M141" s="199"/>
      <c r="N141" s="45" t="e">
        <f>AC99</f>
        <v>#N/A</v>
      </c>
      <c r="O141" s="45" t="e">
        <f>AE99</f>
        <v>#N/A</v>
      </c>
      <c r="P141" s="45" t="e">
        <f>AD99</f>
        <v>#N/A</v>
      </c>
      <c r="Q141" s="212" t="e">
        <f t="shared" ref="Q141:Q146" si="64">IF(O141="","",LEFT(ASC(O141),FIND(" ",ASC(O141),1)-1))</f>
        <v>#N/A</v>
      </c>
      <c r="R141" s="212" t="e">
        <f t="shared" ref="R141:R146" si="65">IF(O141="","",MID(O141,FIND(" ",ASC(O141))+1,LEN(O141)-FIND(" ",ASC(O141))))</f>
        <v>#N/A</v>
      </c>
      <c r="S141" s="199"/>
      <c r="T141" s="181"/>
      <c r="U141" s="181"/>
      <c r="V141" s="181"/>
      <c r="W141" s="181"/>
      <c r="X141" s="181"/>
      <c r="Y141" s="181"/>
      <c r="Z141" s="181"/>
      <c r="AA141" s="181"/>
      <c r="AB141" s="181"/>
      <c r="AC141" s="223">
        <v>2</v>
      </c>
      <c r="AD141" s="262" t="e">
        <f t="shared" ref="AD141:AE149" si="66">E141</f>
        <v>#N/A</v>
      </c>
      <c r="AE141" s="224" t="e">
        <f t="shared" si="66"/>
        <v>#N/A</v>
      </c>
      <c r="AF141" s="201" t="e">
        <f t="shared" ref="AF141:AG149" si="67">H141</f>
        <v>#N/A</v>
      </c>
      <c r="AG141" s="45" t="e">
        <f t="shared" si="67"/>
        <v>#N/A</v>
      </c>
      <c r="AH141" s="190" t="e">
        <f t="shared" ref="AH141:AH146" si="68">G141</f>
        <v>#N/A</v>
      </c>
      <c r="AI141" s="233" t="e">
        <f t="shared" ref="AI141:AI146" si="69">VLOOKUP(AD141,$B$74:$H$93,6)</f>
        <v>#N/A</v>
      </c>
      <c r="AJ141" s="219" t="e">
        <f t="shared" ref="AJ141:AJ146" si="70">IF(AI141="","",LEFT(ASC(AI141),FIND(" ",ASC(AI141),1)-1))</f>
        <v>#N/A</v>
      </c>
      <c r="AK141" s="220" t="e">
        <f t="shared" ref="AK141:AK146" si="71">IF(AI141="","",MID(AI141,FIND(" ",ASC(AI141))+1,LEN(AI141)-FIND(" ",ASC(AI141))))</f>
        <v>#N/A</v>
      </c>
      <c r="AL141" s="263" t="e">
        <f t="shared" si="60"/>
        <v>#N/A</v>
      </c>
      <c r="AM141" s="264" t="e">
        <f t="shared" ref="AM141:AM146" si="72">AJ141&amp;" "&amp;AK141</f>
        <v>#N/A</v>
      </c>
      <c r="AN141" s="255" t="e">
        <f t="shared" ref="AN141:AO149" si="73">N141</f>
        <v>#N/A</v>
      </c>
      <c r="AO141" s="213" t="e">
        <f t="shared" si="73"/>
        <v>#N/A</v>
      </c>
      <c r="AP141" s="45" t="e">
        <f t="shared" ref="AP141:AQ149" si="74">Q141</f>
        <v>#N/A</v>
      </c>
      <c r="AQ141" s="45" t="e">
        <f t="shared" si="74"/>
        <v>#N/A</v>
      </c>
      <c r="AR141" s="231" t="e">
        <f t="shared" ref="AR141:AR146" si="75">P141</f>
        <v>#N/A</v>
      </c>
      <c r="AS141" s="257" t="e">
        <f t="shared" ref="AS141:AS146" si="76">VLOOKUP(AN141,$B$74:$H$93,6)</f>
        <v>#N/A</v>
      </c>
      <c r="AT141" s="200" t="e">
        <f t="shared" ref="AT141:AT146" si="77">IF(AS141="","",LEFT(ASC(AS141),FIND(" ",ASC(AS141),1)-1))</f>
        <v>#N/A</v>
      </c>
      <c r="AU141" s="258" t="e">
        <f t="shared" ref="AU141:AU146" si="78">IF(AS141="","",MID(AS141,FIND(" ",ASC(AS141))+1,LEN(AS141)-FIND(" ",ASC(AS141))))</f>
        <v>#N/A</v>
      </c>
      <c r="AV141" s="183" t="e">
        <f t="shared" ref="AV141:AV146" si="79">AP141&amp;" "&amp;AQ141</f>
        <v>#N/A</v>
      </c>
      <c r="AW141" s="265" t="e">
        <f t="shared" ref="AW141:AW146" si="80">AT141&amp;" "&amp;AU141</f>
        <v>#N/A</v>
      </c>
      <c r="AX141" s="190" t="e">
        <f t="shared" ref="AX141:AX146" si="81">VLOOKUP(AD141,$B$74:$H$93,7)</f>
        <v>#N/A</v>
      </c>
      <c r="AY141" s="266" t="e">
        <f t="shared" ref="AY141:AY146" si="82">VLOOKUP(AN141,$B$74:$H$93,7)</f>
        <v>#N/A</v>
      </c>
      <c r="AZ141" s="181"/>
      <c r="BA141" s="181"/>
      <c r="BB141" s="181"/>
      <c r="BC141" s="181"/>
      <c r="BD141" s="181"/>
      <c r="BE141" s="181"/>
      <c r="BF141" s="181"/>
      <c r="BG141" s="181"/>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c r="CB141" s="181"/>
      <c r="CC141" s="181"/>
      <c r="CD141" s="181"/>
      <c r="CE141" s="181"/>
      <c r="CF141" s="181"/>
    </row>
    <row r="142" spans="2:84" s="182" customFormat="1" ht="11.15" hidden="1" customHeight="1">
      <c r="B142" s="45">
        <v>3</v>
      </c>
      <c r="C142" s="181"/>
      <c r="D142" s="181"/>
      <c r="E142" s="45" t="e">
        <f>AC100</f>
        <v>#N/A</v>
      </c>
      <c r="F142" s="45" t="e">
        <f>AE100</f>
        <v>#N/A</v>
      </c>
      <c r="G142" s="45" t="e">
        <f>AD100</f>
        <v>#N/A</v>
      </c>
      <c r="H142" s="231" t="e">
        <f t="shared" si="62"/>
        <v>#N/A</v>
      </c>
      <c r="I142" s="231" t="e">
        <f t="shared" si="63"/>
        <v>#N/A</v>
      </c>
      <c r="J142" s="199"/>
      <c r="K142" s="199"/>
      <c r="L142" s="199"/>
      <c r="M142" s="199"/>
      <c r="N142" s="45" t="e">
        <f>AC101</f>
        <v>#N/A</v>
      </c>
      <c r="O142" s="45" t="e">
        <f>AE101</f>
        <v>#N/A</v>
      </c>
      <c r="P142" s="45" t="e">
        <f>AD101</f>
        <v>#N/A</v>
      </c>
      <c r="Q142" s="212" t="e">
        <f t="shared" si="64"/>
        <v>#N/A</v>
      </c>
      <c r="R142" s="212" t="e">
        <f t="shared" si="65"/>
        <v>#N/A</v>
      </c>
      <c r="S142" s="199"/>
      <c r="T142" s="181"/>
      <c r="U142" s="181"/>
      <c r="V142" s="181"/>
      <c r="W142" s="181"/>
      <c r="X142" s="181"/>
      <c r="Y142" s="181"/>
      <c r="Z142" s="181"/>
      <c r="AA142" s="181"/>
      <c r="AB142" s="181"/>
      <c r="AC142" s="223">
        <v>3</v>
      </c>
      <c r="AD142" s="262" t="e">
        <f t="shared" si="66"/>
        <v>#N/A</v>
      </c>
      <c r="AE142" s="224" t="e">
        <f t="shared" si="66"/>
        <v>#N/A</v>
      </c>
      <c r="AF142" s="201" t="e">
        <f t="shared" si="67"/>
        <v>#N/A</v>
      </c>
      <c r="AG142" s="45" t="e">
        <f t="shared" si="67"/>
        <v>#N/A</v>
      </c>
      <c r="AH142" s="190" t="e">
        <f t="shared" si="68"/>
        <v>#N/A</v>
      </c>
      <c r="AI142" s="233" t="e">
        <f t="shared" si="69"/>
        <v>#N/A</v>
      </c>
      <c r="AJ142" s="219" t="e">
        <f t="shared" si="70"/>
        <v>#N/A</v>
      </c>
      <c r="AK142" s="220" t="e">
        <f t="shared" si="71"/>
        <v>#N/A</v>
      </c>
      <c r="AL142" s="263" t="e">
        <f t="shared" si="60"/>
        <v>#N/A</v>
      </c>
      <c r="AM142" s="264" t="e">
        <f t="shared" si="72"/>
        <v>#N/A</v>
      </c>
      <c r="AN142" s="255" t="e">
        <f t="shared" si="73"/>
        <v>#N/A</v>
      </c>
      <c r="AO142" s="213" t="e">
        <f t="shared" si="73"/>
        <v>#N/A</v>
      </c>
      <c r="AP142" s="45" t="e">
        <f t="shared" si="74"/>
        <v>#N/A</v>
      </c>
      <c r="AQ142" s="45" t="e">
        <f t="shared" si="74"/>
        <v>#N/A</v>
      </c>
      <c r="AR142" s="231" t="e">
        <f t="shared" si="75"/>
        <v>#N/A</v>
      </c>
      <c r="AS142" s="257" t="e">
        <f t="shared" si="76"/>
        <v>#N/A</v>
      </c>
      <c r="AT142" s="200" t="e">
        <f t="shared" si="77"/>
        <v>#N/A</v>
      </c>
      <c r="AU142" s="258" t="e">
        <f t="shared" si="78"/>
        <v>#N/A</v>
      </c>
      <c r="AV142" s="183" t="e">
        <f t="shared" si="79"/>
        <v>#N/A</v>
      </c>
      <c r="AW142" s="265" t="e">
        <f t="shared" si="80"/>
        <v>#N/A</v>
      </c>
      <c r="AX142" s="190" t="e">
        <f t="shared" si="81"/>
        <v>#N/A</v>
      </c>
      <c r="AY142" s="266" t="e">
        <f t="shared" si="82"/>
        <v>#N/A</v>
      </c>
      <c r="AZ142" s="181"/>
      <c r="BA142" s="181"/>
      <c r="BB142" s="181"/>
      <c r="BC142" s="181"/>
      <c r="BD142" s="181"/>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c r="CB142" s="181"/>
      <c r="CC142" s="181"/>
      <c r="CD142" s="181"/>
      <c r="CE142" s="181"/>
      <c r="CF142" s="181"/>
    </row>
    <row r="143" spans="2:84" s="182" customFormat="1" ht="11.15" hidden="1" customHeight="1">
      <c r="B143" s="45">
        <v>4</v>
      </c>
      <c r="C143" s="181"/>
      <c r="D143" s="181"/>
      <c r="E143" s="45" t="e">
        <f>AC102</f>
        <v>#N/A</v>
      </c>
      <c r="F143" s="45" t="e">
        <f>AE102</f>
        <v>#N/A</v>
      </c>
      <c r="G143" s="45" t="e">
        <f>AD102</f>
        <v>#N/A</v>
      </c>
      <c r="H143" s="231" t="e">
        <f t="shared" si="62"/>
        <v>#N/A</v>
      </c>
      <c r="I143" s="231" t="e">
        <f t="shared" si="63"/>
        <v>#N/A</v>
      </c>
      <c r="J143" s="199"/>
      <c r="K143" s="199"/>
      <c r="L143" s="199"/>
      <c r="M143" s="199"/>
      <c r="N143" s="45" t="e">
        <f>AC103</f>
        <v>#N/A</v>
      </c>
      <c r="O143" s="45" t="e">
        <f>AE103</f>
        <v>#N/A</v>
      </c>
      <c r="P143" s="45" t="e">
        <f>AD103</f>
        <v>#N/A</v>
      </c>
      <c r="Q143" s="212" t="e">
        <f t="shared" si="64"/>
        <v>#N/A</v>
      </c>
      <c r="R143" s="212" t="e">
        <f t="shared" si="65"/>
        <v>#N/A</v>
      </c>
      <c r="S143" s="199"/>
      <c r="T143" s="181"/>
      <c r="U143" s="181"/>
      <c r="V143" s="181"/>
      <c r="W143" s="181"/>
      <c r="X143" s="181"/>
      <c r="Y143" s="181"/>
      <c r="Z143" s="181"/>
      <c r="AA143" s="181"/>
      <c r="AB143" s="181"/>
      <c r="AC143" s="223">
        <v>4</v>
      </c>
      <c r="AD143" s="262" t="e">
        <f t="shared" si="66"/>
        <v>#N/A</v>
      </c>
      <c r="AE143" s="224" t="e">
        <f t="shared" si="66"/>
        <v>#N/A</v>
      </c>
      <c r="AF143" s="201" t="e">
        <f t="shared" si="67"/>
        <v>#N/A</v>
      </c>
      <c r="AG143" s="45" t="e">
        <f t="shared" si="67"/>
        <v>#N/A</v>
      </c>
      <c r="AH143" s="190" t="e">
        <f t="shared" si="68"/>
        <v>#N/A</v>
      </c>
      <c r="AI143" s="233" t="e">
        <f t="shared" si="69"/>
        <v>#N/A</v>
      </c>
      <c r="AJ143" s="219" t="e">
        <f t="shared" si="70"/>
        <v>#N/A</v>
      </c>
      <c r="AK143" s="220" t="e">
        <f t="shared" si="71"/>
        <v>#N/A</v>
      </c>
      <c r="AL143" s="263" t="e">
        <f t="shared" si="60"/>
        <v>#N/A</v>
      </c>
      <c r="AM143" s="264" t="e">
        <f t="shared" si="72"/>
        <v>#N/A</v>
      </c>
      <c r="AN143" s="255" t="e">
        <f t="shared" si="73"/>
        <v>#N/A</v>
      </c>
      <c r="AO143" s="213" t="e">
        <f t="shared" si="73"/>
        <v>#N/A</v>
      </c>
      <c r="AP143" s="45" t="e">
        <f t="shared" si="74"/>
        <v>#N/A</v>
      </c>
      <c r="AQ143" s="45" t="e">
        <f t="shared" si="74"/>
        <v>#N/A</v>
      </c>
      <c r="AR143" s="231" t="e">
        <f t="shared" si="75"/>
        <v>#N/A</v>
      </c>
      <c r="AS143" s="257" t="e">
        <f t="shared" si="76"/>
        <v>#N/A</v>
      </c>
      <c r="AT143" s="200" t="e">
        <f t="shared" si="77"/>
        <v>#N/A</v>
      </c>
      <c r="AU143" s="258" t="e">
        <f t="shared" si="78"/>
        <v>#N/A</v>
      </c>
      <c r="AV143" s="183" t="e">
        <f t="shared" si="79"/>
        <v>#N/A</v>
      </c>
      <c r="AW143" s="265" t="e">
        <f t="shared" si="80"/>
        <v>#N/A</v>
      </c>
      <c r="AX143" s="190" t="e">
        <f t="shared" si="81"/>
        <v>#N/A</v>
      </c>
      <c r="AY143" s="266" t="e">
        <f t="shared" si="82"/>
        <v>#N/A</v>
      </c>
      <c r="AZ143" s="181"/>
      <c r="BA143" s="181"/>
      <c r="BB143" s="181"/>
      <c r="BC143" s="181"/>
      <c r="BD143" s="181"/>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c r="CB143" s="181"/>
      <c r="CC143" s="181"/>
      <c r="CD143" s="181"/>
      <c r="CE143" s="181"/>
      <c r="CF143" s="181"/>
    </row>
    <row r="144" spans="2:84" s="182" customFormat="1" ht="11.15" hidden="1" customHeight="1">
      <c r="B144" s="45">
        <v>5</v>
      </c>
      <c r="C144" s="181"/>
      <c r="D144" s="181"/>
      <c r="E144" s="45" t="e">
        <f>AC104</f>
        <v>#N/A</v>
      </c>
      <c r="F144" s="45" t="e">
        <f>AE104</f>
        <v>#N/A</v>
      </c>
      <c r="G144" s="45" t="e">
        <f>AD104</f>
        <v>#N/A</v>
      </c>
      <c r="H144" s="231" t="e">
        <f t="shared" si="62"/>
        <v>#N/A</v>
      </c>
      <c r="I144" s="231" t="e">
        <f t="shared" si="63"/>
        <v>#N/A</v>
      </c>
      <c r="J144" s="199"/>
      <c r="K144" s="199"/>
      <c r="L144" s="199"/>
      <c r="M144" s="199"/>
      <c r="N144" s="45" t="e">
        <f>AC105</f>
        <v>#N/A</v>
      </c>
      <c r="O144" s="45" t="e">
        <f>AE105</f>
        <v>#N/A</v>
      </c>
      <c r="P144" s="45" t="e">
        <f>AD105</f>
        <v>#N/A</v>
      </c>
      <c r="Q144" s="212" t="e">
        <f t="shared" si="64"/>
        <v>#N/A</v>
      </c>
      <c r="R144" s="212" t="e">
        <f t="shared" si="65"/>
        <v>#N/A</v>
      </c>
      <c r="S144" s="199"/>
      <c r="T144" s="181"/>
      <c r="U144" s="181"/>
      <c r="V144" s="181"/>
      <c r="W144" s="181"/>
      <c r="X144" s="181"/>
      <c r="Y144" s="181"/>
      <c r="Z144" s="181"/>
      <c r="AA144" s="181"/>
      <c r="AB144" s="181"/>
      <c r="AC144" s="223">
        <v>5</v>
      </c>
      <c r="AD144" s="262" t="e">
        <f t="shared" si="66"/>
        <v>#N/A</v>
      </c>
      <c r="AE144" s="224" t="e">
        <f t="shared" si="66"/>
        <v>#N/A</v>
      </c>
      <c r="AF144" s="201" t="e">
        <f t="shared" si="67"/>
        <v>#N/A</v>
      </c>
      <c r="AG144" s="45" t="e">
        <f t="shared" si="67"/>
        <v>#N/A</v>
      </c>
      <c r="AH144" s="190" t="e">
        <f t="shared" si="68"/>
        <v>#N/A</v>
      </c>
      <c r="AI144" s="233" t="e">
        <f t="shared" si="69"/>
        <v>#N/A</v>
      </c>
      <c r="AJ144" s="219" t="e">
        <f t="shared" si="70"/>
        <v>#N/A</v>
      </c>
      <c r="AK144" s="220" t="e">
        <f t="shared" si="71"/>
        <v>#N/A</v>
      </c>
      <c r="AL144" s="263" t="e">
        <f t="shared" si="60"/>
        <v>#N/A</v>
      </c>
      <c r="AM144" s="264" t="e">
        <f t="shared" si="72"/>
        <v>#N/A</v>
      </c>
      <c r="AN144" s="255" t="e">
        <f t="shared" si="73"/>
        <v>#N/A</v>
      </c>
      <c r="AO144" s="213" t="e">
        <f t="shared" si="73"/>
        <v>#N/A</v>
      </c>
      <c r="AP144" s="45" t="e">
        <f t="shared" si="74"/>
        <v>#N/A</v>
      </c>
      <c r="AQ144" s="45" t="e">
        <f t="shared" si="74"/>
        <v>#N/A</v>
      </c>
      <c r="AR144" s="231" t="e">
        <f t="shared" si="75"/>
        <v>#N/A</v>
      </c>
      <c r="AS144" s="257" t="e">
        <f t="shared" si="76"/>
        <v>#N/A</v>
      </c>
      <c r="AT144" s="200" t="e">
        <f t="shared" si="77"/>
        <v>#N/A</v>
      </c>
      <c r="AU144" s="258" t="e">
        <f t="shared" si="78"/>
        <v>#N/A</v>
      </c>
      <c r="AV144" s="183" t="e">
        <f t="shared" si="79"/>
        <v>#N/A</v>
      </c>
      <c r="AW144" s="265" t="e">
        <f t="shared" si="80"/>
        <v>#N/A</v>
      </c>
      <c r="AX144" s="190" t="e">
        <f t="shared" si="81"/>
        <v>#N/A</v>
      </c>
      <c r="AY144" s="266" t="e">
        <f t="shared" si="82"/>
        <v>#N/A</v>
      </c>
      <c r="AZ144" s="181"/>
      <c r="BA144" s="181"/>
      <c r="BB144" s="181"/>
      <c r="BC144" s="181"/>
      <c r="BD144" s="181"/>
      <c r="BE144" s="181"/>
      <c r="BF144" s="181"/>
      <c r="BG144" s="181"/>
      <c r="BH144" s="181"/>
      <c r="BI144" s="181"/>
      <c r="BJ144" s="181"/>
      <c r="BK144" s="181"/>
      <c r="BL144" s="181"/>
      <c r="BM144" s="181"/>
      <c r="BN144" s="181"/>
      <c r="BO144" s="181"/>
      <c r="BP144" s="181"/>
      <c r="BQ144" s="181"/>
      <c r="BR144" s="181"/>
      <c r="BS144" s="181"/>
      <c r="BT144" s="181"/>
      <c r="BU144" s="181"/>
      <c r="BV144" s="181"/>
      <c r="BW144" s="181"/>
      <c r="BX144" s="181"/>
      <c r="BY144" s="181"/>
      <c r="BZ144" s="181"/>
      <c r="CA144" s="181"/>
      <c r="CB144" s="181"/>
      <c r="CC144" s="181"/>
      <c r="CD144" s="181"/>
      <c r="CE144" s="181"/>
      <c r="CF144" s="181"/>
    </row>
    <row r="145" spans="2:84" s="182" customFormat="1" ht="11.15" hidden="1" customHeight="1">
      <c r="B145" s="45">
        <v>6</v>
      </c>
      <c r="C145" s="181"/>
      <c r="D145" s="181"/>
      <c r="E145" s="45" t="e">
        <f>AC106</f>
        <v>#N/A</v>
      </c>
      <c r="F145" s="45" t="e">
        <f>AE106</f>
        <v>#N/A</v>
      </c>
      <c r="G145" s="45" t="e">
        <f>AD106</f>
        <v>#N/A</v>
      </c>
      <c r="H145" s="231" t="e">
        <f t="shared" si="62"/>
        <v>#N/A</v>
      </c>
      <c r="I145" s="231" t="e">
        <f t="shared" si="63"/>
        <v>#N/A</v>
      </c>
      <c r="J145" s="199"/>
      <c r="K145" s="199"/>
      <c r="L145" s="199"/>
      <c r="M145" s="199"/>
      <c r="N145" s="45" t="e">
        <f>AC107</f>
        <v>#N/A</v>
      </c>
      <c r="O145" s="45" t="e">
        <f>AE107</f>
        <v>#N/A</v>
      </c>
      <c r="P145" s="45" t="e">
        <f>AD107</f>
        <v>#N/A</v>
      </c>
      <c r="Q145" s="212" t="e">
        <f t="shared" si="64"/>
        <v>#N/A</v>
      </c>
      <c r="R145" s="212" t="e">
        <f t="shared" si="65"/>
        <v>#N/A</v>
      </c>
      <c r="S145" s="199"/>
      <c r="T145" s="181"/>
      <c r="U145" s="181"/>
      <c r="V145" s="181"/>
      <c r="W145" s="181"/>
      <c r="X145" s="181"/>
      <c r="Y145" s="181"/>
      <c r="Z145" s="181"/>
      <c r="AA145" s="181"/>
      <c r="AB145" s="181"/>
      <c r="AC145" s="223">
        <v>6</v>
      </c>
      <c r="AD145" s="262" t="e">
        <f t="shared" si="66"/>
        <v>#N/A</v>
      </c>
      <c r="AE145" s="224" t="e">
        <f t="shared" si="66"/>
        <v>#N/A</v>
      </c>
      <c r="AF145" s="201" t="e">
        <f t="shared" si="67"/>
        <v>#N/A</v>
      </c>
      <c r="AG145" s="45" t="e">
        <f t="shared" si="67"/>
        <v>#N/A</v>
      </c>
      <c r="AH145" s="190" t="e">
        <f>G145</f>
        <v>#N/A</v>
      </c>
      <c r="AI145" s="233" t="e">
        <f t="shared" si="69"/>
        <v>#N/A</v>
      </c>
      <c r="AJ145" s="219" t="e">
        <f t="shared" si="70"/>
        <v>#N/A</v>
      </c>
      <c r="AK145" s="220" t="e">
        <f t="shared" si="71"/>
        <v>#N/A</v>
      </c>
      <c r="AL145" s="263" t="e">
        <f t="shared" si="60"/>
        <v>#N/A</v>
      </c>
      <c r="AM145" s="264" t="e">
        <f t="shared" si="72"/>
        <v>#N/A</v>
      </c>
      <c r="AN145" s="255" t="e">
        <f t="shared" si="73"/>
        <v>#N/A</v>
      </c>
      <c r="AO145" s="213" t="e">
        <f t="shared" si="73"/>
        <v>#N/A</v>
      </c>
      <c r="AP145" s="45" t="e">
        <f t="shared" si="74"/>
        <v>#N/A</v>
      </c>
      <c r="AQ145" s="45" t="e">
        <f t="shared" si="74"/>
        <v>#N/A</v>
      </c>
      <c r="AR145" s="231" t="e">
        <f t="shared" si="75"/>
        <v>#N/A</v>
      </c>
      <c r="AS145" s="257" t="e">
        <f t="shared" si="76"/>
        <v>#N/A</v>
      </c>
      <c r="AT145" s="200" t="e">
        <f t="shared" si="77"/>
        <v>#N/A</v>
      </c>
      <c r="AU145" s="258" t="e">
        <f t="shared" si="78"/>
        <v>#N/A</v>
      </c>
      <c r="AV145" s="183" t="e">
        <f t="shared" si="79"/>
        <v>#N/A</v>
      </c>
      <c r="AW145" s="265" t="e">
        <f t="shared" si="80"/>
        <v>#N/A</v>
      </c>
      <c r="AX145" s="190" t="e">
        <f t="shared" si="81"/>
        <v>#N/A</v>
      </c>
      <c r="AY145" s="266" t="e">
        <f t="shared" si="82"/>
        <v>#N/A</v>
      </c>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1"/>
      <c r="BV145" s="181"/>
      <c r="BW145" s="181"/>
      <c r="BX145" s="181"/>
      <c r="BY145" s="181"/>
      <c r="BZ145" s="181"/>
      <c r="CA145" s="181"/>
      <c r="CB145" s="181"/>
      <c r="CC145" s="181"/>
      <c r="CD145" s="181"/>
      <c r="CE145" s="181"/>
      <c r="CF145" s="181"/>
    </row>
    <row r="146" spans="2:84" s="182" customFormat="1" ht="11.15" hidden="1" customHeight="1" thickBot="1">
      <c r="B146" s="45">
        <v>7</v>
      </c>
      <c r="C146" s="181"/>
      <c r="D146" s="181"/>
      <c r="E146" s="45" t="e">
        <f>AC108</f>
        <v>#N/A</v>
      </c>
      <c r="F146" s="45" t="e">
        <f>AE108</f>
        <v>#N/A</v>
      </c>
      <c r="G146" s="45" t="e">
        <f>AD108</f>
        <v>#N/A</v>
      </c>
      <c r="H146" s="231" t="e">
        <f t="shared" si="62"/>
        <v>#N/A</v>
      </c>
      <c r="I146" s="231" t="e">
        <f t="shared" si="63"/>
        <v>#N/A</v>
      </c>
      <c r="J146" s="199"/>
      <c r="K146" s="199"/>
      <c r="L146" s="199"/>
      <c r="M146" s="199"/>
      <c r="N146" s="45" t="e">
        <f>AC109</f>
        <v>#N/A</v>
      </c>
      <c r="O146" s="45" t="e">
        <f>AE109</f>
        <v>#N/A</v>
      </c>
      <c r="P146" s="45" t="e">
        <f>AD109</f>
        <v>#N/A</v>
      </c>
      <c r="Q146" s="212" t="e">
        <f t="shared" si="64"/>
        <v>#N/A</v>
      </c>
      <c r="R146" s="212" t="e">
        <f t="shared" si="65"/>
        <v>#N/A</v>
      </c>
      <c r="S146" s="199"/>
      <c r="T146" s="181"/>
      <c r="U146" s="181"/>
      <c r="V146" s="181"/>
      <c r="W146" s="181"/>
      <c r="X146" s="181"/>
      <c r="Y146" s="181"/>
      <c r="Z146" s="181"/>
      <c r="AA146" s="181"/>
      <c r="AB146" s="181"/>
      <c r="AC146" s="267">
        <v>7</v>
      </c>
      <c r="AD146" s="268" t="e">
        <f t="shared" si="66"/>
        <v>#N/A</v>
      </c>
      <c r="AE146" s="269" t="e">
        <f t="shared" si="66"/>
        <v>#N/A</v>
      </c>
      <c r="AF146" s="270" t="e">
        <f t="shared" si="67"/>
        <v>#N/A</v>
      </c>
      <c r="AG146" s="271" t="e">
        <f t="shared" si="67"/>
        <v>#N/A</v>
      </c>
      <c r="AH146" s="272" t="e">
        <f t="shared" si="68"/>
        <v>#N/A</v>
      </c>
      <c r="AI146" s="273" t="e">
        <f t="shared" si="69"/>
        <v>#N/A</v>
      </c>
      <c r="AJ146" s="274" t="e">
        <f t="shared" si="70"/>
        <v>#N/A</v>
      </c>
      <c r="AK146" s="275" t="e">
        <f t="shared" si="71"/>
        <v>#N/A</v>
      </c>
      <c r="AL146" s="276" t="e">
        <f t="shared" si="60"/>
        <v>#N/A</v>
      </c>
      <c r="AM146" s="277" t="e">
        <f t="shared" si="72"/>
        <v>#N/A</v>
      </c>
      <c r="AN146" s="278" t="e">
        <f t="shared" si="73"/>
        <v>#N/A</v>
      </c>
      <c r="AO146" s="279" t="e">
        <f t="shared" si="73"/>
        <v>#N/A</v>
      </c>
      <c r="AP146" s="271" t="e">
        <f t="shared" si="74"/>
        <v>#N/A</v>
      </c>
      <c r="AQ146" s="271" t="e">
        <f t="shared" si="74"/>
        <v>#N/A</v>
      </c>
      <c r="AR146" s="280" t="e">
        <f t="shared" si="75"/>
        <v>#N/A</v>
      </c>
      <c r="AS146" s="281" t="e">
        <f t="shared" si="76"/>
        <v>#N/A</v>
      </c>
      <c r="AT146" s="271" t="e">
        <f t="shared" si="77"/>
        <v>#N/A</v>
      </c>
      <c r="AU146" s="282" t="e">
        <f t="shared" si="78"/>
        <v>#N/A</v>
      </c>
      <c r="AV146" s="283" t="e">
        <f t="shared" si="79"/>
        <v>#N/A</v>
      </c>
      <c r="AW146" s="284" t="e">
        <f t="shared" si="80"/>
        <v>#N/A</v>
      </c>
      <c r="AX146" s="272" t="e">
        <f t="shared" si="81"/>
        <v>#N/A</v>
      </c>
      <c r="AY146" s="285" t="e">
        <f t="shared" si="82"/>
        <v>#N/A</v>
      </c>
      <c r="AZ146" s="181"/>
      <c r="BA146" s="181"/>
      <c r="BB146" s="181"/>
      <c r="BC146" s="181"/>
      <c r="BD146" s="181"/>
      <c r="BE146" s="181"/>
      <c r="BF146" s="181"/>
      <c r="BG146" s="181"/>
      <c r="BH146" s="181"/>
      <c r="BI146" s="181"/>
      <c r="BJ146" s="181"/>
      <c r="BK146" s="181"/>
      <c r="BL146" s="181"/>
      <c r="BM146" s="181"/>
      <c r="BN146" s="181"/>
      <c r="BO146" s="181"/>
      <c r="BP146" s="181"/>
      <c r="BQ146" s="181"/>
      <c r="BR146" s="181"/>
      <c r="BS146" s="181"/>
      <c r="BT146" s="181"/>
      <c r="BU146" s="181"/>
      <c r="BV146" s="181"/>
      <c r="BW146" s="181"/>
      <c r="BX146" s="181"/>
      <c r="BY146" s="181"/>
      <c r="BZ146" s="181"/>
      <c r="CA146" s="181"/>
      <c r="CB146" s="181"/>
      <c r="CC146" s="181"/>
      <c r="CD146" s="181"/>
      <c r="CE146" s="181"/>
      <c r="CF146" s="181"/>
    </row>
    <row r="147" spans="2:84" s="182" customFormat="1" ht="11.15" hidden="1" customHeight="1" thickBot="1">
      <c r="B147" s="187">
        <v>8</v>
      </c>
      <c r="C147" s="181"/>
      <c r="D147" s="181"/>
      <c r="E147" s="45" t="e">
        <f>AC110</f>
        <v>#N/A</v>
      </c>
      <c r="F147" s="45" t="e">
        <f>AE110</f>
        <v>#N/A</v>
      </c>
      <c r="G147" s="45" t="e">
        <f>AD110</f>
        <v>#N/A</v>
      </c>
      <c r="H147" s="231" t="e">
        <f>IF(F147="","",LEFT(ASC(F147),FIND(" ",ASC(F147),1)-1))</f>
        <v>#N/A</v>
      </c>
      <c r="I147" s="231" t="e">
        <f>IF(F147="","",MID(F147,FIND(" ",ASC(F147))+1,LEN(F147)-FIND(" ",ASC(F147))))</f>
        <v>#N/A</v>
      </c>
      <c r="J147" s="199"/>
      <c r="K147" s="199"/>
      <c r="L147" s="199"/>
      <c r="M147" s="199"/>
      <c r="N147" s="45" t="e">
        <f>AC111</f>
        <v>#N/A</v>
      </c>
      <c r="O147" s="45" t="e">
        <f>AE111</f>
        <v>#N/A</v>
      </c>
      <c r="P147" s="45" t="e">
        <f>AD111</f>
        <v>#N/A</v>
      </c>
      <c r="Q147" s="212" t="e">
        <f>IF(O147="","",LEFT(ASC(O147),FIND(" ",ASC(O147),1)-1))</f>
        <v>#N/A</v>
      </c>
      <c r="R147" s="212" t="e">
        <f>IF(O147="","",MID(O147,FIND(" ",ASC(O147))+1,LEN(O147)-FIND(" ",ASC(O147))))</f>
        <v>#N/A</v>
      </c>
      <c r="S147" s="199"/>
      <c r="T147" s="181"/>
      <c r="U147" s="181"/>
      <c r="V147" s="181"/>
      <c r="W147" s="181"/>
      <c r="X147" s="181"/>
      <c r="Y147" s="181"/>
      <c r="Z147" s="181"/>
      <c r="AA147" s="181"/>
      <c r="AB147" s="181"/>
      <c r="AC147" s="187">
        <v>8</v>
      </c>
      <c r="AD147" s="268" t="e">
        <f>E147</f>
        <v>#N/A</v>
      </c>
      <c r="AE147" s="269" t="e">
        <f t="shared" si="66"/>
        <v>#N/A</v>
      </c>
      <c r="AF147" s="270" t="e">
        <f t="shared" si="67"/>
        <v>#N/A</v>
      </c>
      <c r="AG147" s="271" t="e">
        <f t="shared" si="67"/>
        <v>#N/A</v>
      </c>
      <c r="AH147" s="272" t="e">
        <f>G147</f>
        <v>#N/A</v>
      </c>
      <c r="AI147" s="273" t="e">
        <f>VLOOKUP(AD147,$B$74:$H$93,6)</f>
        <v>#N/A</v>
      </c>
      <c r="AJ147" s="274" t="e">
        <f>IF(AI147="","",LEFT(ASC(AI147),FIND(" ",ASC(AI147),1)-1))</f>
        <v>#N/A</v>
      </c>
      <c r="AK147" s="275" t="e">
        <f>IF(AI147="","",MID(AI147,FIND(" ",ASC(AI147))+1,LEN(AI147)-FIND(" ",ASC(AI147))))</f>
        <v>#N/A</v>
      </c>
      <c r="AL147" s="276" t="e">
        <f>AF147&amp;" "&amp;AG147</f>
        <v>#N/A</v>
      </c>
      <c r="AM147" s="277" t="e">
        <f>AJ147&amp;" "&amp;AK147</f>
        <v>#N/A</v>
      </c>
      <c r="AN147" s="278" t="e">
        <f t="shared" si="73"/>
        <v>#N/A</v>
      </c>
      <c r="AO147" s="279" t="e">
        <f t="shared" si="73"/>
        <v>#N/A</v>
      </c>
      <c r="AP147" s="271" t="e">
        <f t="shared" si="74"/>
        <v>#N/A</v>
      </c>
      <c r="AQ147" s="271" t="e">
        <f t="shared" si="74"/>
        <v>#N/A</v>
      </c>
      <c r="AR147" s="280" t="e">
        <f>P147</f>
        <v>#N/A</v>
      </c>
      <c r="AS147" s="281" t="e">
        <f>VLOOKUP(AN147,$B$74:$H$93,6)</f>
        <v>#N/A</v>
      </c>
      <c r="AT147" s="271" t="e">
        <f>IF(AS147="","",LEFT(ASC(AS147),FIND(" ",ASC(AS147),1)-1))</f>
        <v>#N/A</v>
      </c>
      <c r="AU147" s="282" t="e">
        <f>IF(AS147="","",MID(AS147,FIND(" ",ASC(AS147))+1,LEN(AS147)-FIND(" ",ASC(AS147))))</f>
        <v>#N/A</v>
      </c>
      <c r="AV147" s="283" t="e">
        <f>AP147&amp;" "&amp;AQ147</f>
        <v>#N/A</v>
      </c>
      <c r="AW147" s="284" t="e">
        <f>AT147&amp;" "&amp;AU147</f>
        <v>#N/A</v>
      </c>
      <c r="AX147" s="272" t="e">
        <f>VLOOKUP(AD147,$B$74:$H$93,7)</f>
        <v>#N/A</v>
      </c>
      <c r="AY147" s="285" t="e">
        <f>VLOOKUP(AN147,$B$74:$H$93,7)</f>
        <v>#N/A</v>
      </c>
      <c r="AZ147" s="181"/>
      <c r="BA147" s="181"/>
      <c r="BB147" s="181"/>
      <c r="BC147" s="181"/>
      <c r="BD147" s="181"/>
      <c r="BE147" s="181"/>
      <c r="BF147" s="181"/>
      <c r="BG147" s="181"/>
      <c r="BH147" s="181"/>
      <c r="BI147" s="181"/>
      <c r="BJ147" s="181"/>
      <c r="BK147" s="181"/>
      <c r="BL147" s="181"/>
      <c r="BM147" s="181"/>
      <c r="BN147" s="181"/>
      <c r="BO147" s="181"/>
      <c r="BP147" s="181"/>
      <c r="BQ147" s="181"/>
      <c r="BR147" s="181"/>
      <c r="BS147" s="181"/>
      <c r="BT147" s="181"/>
      <c r="BU147" s="181"/>
      <c r="BV147" s="181"/>
      <c r="BW147" s="181"/>
      <c r="BX147" s="181"/>
      <c r="BY147" s="181"/>
      <c r="BZ147" s="181"/>
      <c r="CA147" s="181"/>
      <c r="CB147" s="181"/>
      <c r="CC147" s="181"/>
      <c r="CD147" s="181"/>
      <c r="CE147" s="181"/>
      <c r="CF147" s="181"/>
    </row>
    <row r="148" spans="2:84" s="182" customFormat="1" ht="11.15" hidden="1" customHeight="1" thickTop="1" thickBot="1">
      <c r="B148" s="187">
        <v>9</v>
      </c>
      <c r="C148" s="181"/>
      <c r="D148" s="181"/>
      <c r="E148" s="45" t="e">
        <f>AC112</f>
        <v>#N/A</v>
      </c>
      <c r="F148" s="45" t="e">
        <f>AE112</f>
        <v>#N/A</v>
      </c>
      <c r="G148" s="45" t="e">
        <f>AD112</f>
        <v>#N/A</v>
      </c>
      <c r="H148" s="231" t="e">
        <f>IF(F148="","",LEFT(ASC(F148),FIND(" ",ASC(F148),1)-1))</f>
        <v>#N/A</v>
      </c>
      <c r="I148" s="231" t="e">
        <f>IF(F148="","",MID(F148,FIND(" ",ASC(F148))+1,LEN(F148)-FIND(" ",ASC(F148))))</f>
        <v>#N/A</v>
      </c>
      <c r="J148" s="199"/>
      <c r="K148" s="199"/>
      <c r="L148" s="199"/>
      <c r="M148" s="199"/>
      <c r="N148" s="45" t="e">
        <f>AC113</f>
        <v>#N/A</v>
      </c>
      <c r="O148" s="45" t="e">
        <f>AE113</f>
        <v>#N/A</v>
      </c>
      <c r="P148" s="45" t="e">
        <f>AD113</f>
        <v>#N/A</v>
      </c>
      <c r="Q148" s="212" t="e">
        <f>IF(O148="","",LEFT(ASC(O148),FIND(" ",ASC(O148),1)-1))</f>
        <v>#N/A</v>
      </c>
      <c r="R148" s="212" t="e">
        <f>IF(O148="","",MID(O148,FIND(" ",ASC(O148))+1,LEN(O148)-FIND(" ",ASC(O148))))</f>
        <v>#N/A</v>
      </c>
      <c r="S148" s="199"/>
      <c r="T148" s="181"/>
      <c r="U148" s="181"/>
      <c r="V148" s="181"/>
      <c r="W148" s="181"/>
      <c r="X148" s="181"/>
      <c r="Y148" s="181"/>
      <c r="Z148" s="181"/>
      <c r="AA148" s="181"/>
      <c r="AB148" s="181"/>
      <c r="AC148" s="187">
        <v>9</v>
      </c>
      <c r="AD148" s="268" t="e">
        <f t="shared" si="66"/>
        <v>#N/A</v>
      </c>
      <c r="AE148" s="269" t="e">
        <f t="shared" si="66"/>
        <v>#N/A</v>
      </c>
      <c r="AF148" s="270" t="e">
        <f t="shared" si="67"/>
        <v>#N/A</v>
      </c>
      <c r="AG148" s="271" t="e">
        <f t="shared" si="67"/>
        <v>#N/A</v>
      </c>
      <c r="AH148" s="272" t="e">
        <f>G148</f>
        <v>#N/A</v>
      </c>
      <c r="AI148" s="273" t="e">
        <f>VLOOKUP(AD148,$B$74:$H$93,6)</f>
        <v>#N/A</v>
      </c>
      <c r="AJ148" s="274" t="e">
        <f>IF(AI148="","",LEFT(ASC(AI148),FIND(" ",ASC(AI148),1)-1))</f>
        <v>#N/A</v>
      </c>
      <c r="AK148" s="275" t="e">
        <f>IF(AI148="","",MID(AI148,FIND(" ",ASC(AI148))+1,LEN(AI148)-FIND(" ",ASC(AI148))))</f>
        <v>#N/A</v>
      </c>
      <c r="AL148" s="276" t="e">
        <f>AF148&amp;" "&amp;AG148</f>
        <v>#N/A</v>
      </c>
      <c r="AM148" s="277" t="e">
        <f>AJ148&amp;" "&amp;AK148</f>
        <v>#N/A</v>
      </c>
      <c r="AN148" s="278" t="e">
        <f t="shared" si="73"/>
        <v>#N/A</v>
      </c>
      <c r="AO148" s="279" t="e">
        <f t="shared" si="73"/>
        <v>#N/A</v>
      </c>
      <c r="AP148" s="271" t="e">
        <f t="shared" si="74"/>
        <v>#N/A</v>
      </c>
      <c r="AQ148" s="271" t="e">
        <f t="shared" si="74"/>
        <v>#N/A</v>
      </c>
      <c r="AR148" s="280" t="e">
        <f>P148</f>
        <v>#N/A</v>
      </c>
      <c r="AS148" s="281" t="e">
        <f>VLOOKUP(AN148,$B$74:$H$93,6)</f>
        <v>#N/A</v>
      </c>
      <c r="AT148" s="271" t="e">
        <f>IF(AS148="","",LEFT(ASC(AS148),FIND(" ",ASC(AS148),1)-1))</f>
        <v>#N/A</v>
      </c>
      <c r="AU148" s="282" t="e">
        <f>IF(AS148="","",MID(AS148,FIND(" ",ASC(AS148))+1,LEN(AS148)-FIND(" ",ASC(AS148))))</f>
        <v>#N/A</v>
      </c>
      <c r="AV148" s="283" t="e">
        <f>AP148&amp;" "&amp;AQ148</f>
        <v>#N/A</v>
      </c>
      <c r="AW148" s="284" t="e">
        <f>AT148&amp;" "&amp;AU148</f>
        <v>#N/A</v>
      </c>
      <c r="AX148" s="272" t="e">
        <f>VLOOKUP(AD148,$B$74:$H$93,7)</f>
        <v>#N/A</v>
      </c>
      <c r="AY148" s="285" t="e">
        <f>VLOOKUP(AN148,$B$74:$H$93,7)</f>
        <v>#N/A</v>
      </c>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row>
    <row r="149" spans="2:84" s="182" customFormat="1" ht="11.15" hidden="1" customHeight="1" thickTop="1" thickBot="1">
      <c r="B149" s="187">
        <v>10</v>
      </c>
      <c r="C149" s="181"/>
      <c r="D149" s="181"/>
      <c r="E149" s="45" t="e">
        <f>AC114</f>
        <v>#N/A</v>
      </c>
      <c r="F149" s="45" t="e">
        <f>AE114</f>
        <v>#N/A</v>
      </c>
      <c r="G149" s="45" t="e">
        <f>AD114</f>
        <v>#N/A</v>
      </c>
      <c r="H149" s="231" t="e">
        <f>IF(F149="","",LEFT(ASC(F149),FIND(" ",ASC(F149),1)-1))</f>
        <v>#N/A</v>
      </c>
      <c r="I149" s="231" t="e">
        <f>IF(F149="","",MID(F149,FIND(" ",ASC(F149))+1,LEN(F149)-FIND(" ",ASC(F149))))</f>
        <v>#N/A</v>
      </c>
      <c r="J149" s="199"/>
      <c r="K149" s="199"/>
      <c r="L149" s="199"/>
      <c r="M149" s="199"/>
      <c r="N149" s="45" t="e">
        <f>AC115</f>
        <v>#N/A</v>
      </c>
      <c r="O149" s="45" t="e">
        <f>AE115</f>
        <v>#N/A</v>
      </c>
      <c r="P149" s="45" t="e">
        <f>AD115</f>
        <v>#N/A</v>
      </c>
      <c r="Q149" s="212" t="e">
        <f>IF(O149="","",LEFT(ASC(O149),FIND(" ",ASC(O149),1)-1))</f>
        <v>#N/A</v>
      </c>
      <c r="R149" s="212" t="e">
        <f>IF(O149="","",MID(O149,FIND(" ",ASC(O149))+1,LEN(O149)-FIND(" ",ASC(O149))))</f>
        <v>#N/A</v>
      </c>
      <c r="S149" s="199"/>
      <c r="T149" s="181"/>
      <c r="U149" s="181"/>
      <c r="V149" s="181"/>
      <c r="W149" s="181"/>
      <c r="X149" s="181"/>
      <c r="Y149" s="181"/>
      <c r="Z149" s="181"/>
      <c r="AA149" s="181"/>
      <c r="AB149" s="181"/>
      <c r="AC149" s="187">
        <v>10</v>
      </c>
      <c r="AD149" s="268" t="e">
        <f t="shared" si="66"/>
        <v>#N/A</v>
      </c>
      <c r="AE149" s="269" t="e">
        <f t="shared" si="66"/>
        <v>#N/A</v>
      </c>
      <c r="AF149" s="270" t="e">
        <f t="shared" si="67"/>
        <v>#N/A</v>
      </c>
      <c r="AG149" s="271" t="e">
        <f t="shared" si="67"/>
        <v>#N/A</v>
      </c>
      <c r="AH149" s="272" t="e">
        <f>G149</f>
        <v>#N/A</v>
      </c>
      <c r="AI149" s="273" t="e">
        <f>VLOOKUP(AD149,$B$74:$H$93,6)</f>
        <v>#N/A</v>
      </c>
      <c r="AJ149" s="274" t="e">
        <f>IF(AI149="","",LEFT(ASC(AI149),FIND(" ",ASC(AI149),1)-1))</f>
        <v>#N/A</v>
      </c>
      <c r="AK149" s="275" t="e">
        <f>IF(AI149="","",MID(AI149,FIND(" ",ASC(AI149))+1,LEN(AI149)-FIND(" ",ASC(AI149))))</f>
        <v>#N/A</v>
      </c>
      <c r="AL149" s="276" t="e">
        <f>AF149&amp;" "&amp;AG149</f>
        <v>#N/A</v>
      </c>
      <c r="AM149" s="277" t="e">
        <f>AJ149&amp;" "&amp;AK149</f>
        <v>#N/A</v>
      </c>
      <c r="AN149" s="278" t="e">
        <f t="shared" si="73"/>
        <v>#N/A</v>
      </c>
      <c r="AO149" s="279" t="e">
        <f t="shared" si="73"/>
        <v>#N/A</v>
      </c>
      <c r="AP149" s="271" t="e">
        <f t="shared" si="74"/>
        <v>#N/A</v>
      </c>
      <c r="AQ149" s="271" t="e">
        <f t="shared" si="74"/>
        <v>#N/A</v>
      </c>
      <c r="AR149" s="280" t="e">
        <f>P149</f>
        <v>#N/A</v>
      </c>
      <c r="AS149" s="281" t="e">
        <f>VLOOKUP(AN149,$B$74:$H$93,6)</f>
        <v>#N/A</v>
      </c>
      <c r="AT149" s="271" t="e">
        <f>IF(AS149="","",LEFT(ASC(AS149),FIND(" ",ASC(AS149),1)-1))</f>
        <v>#N/A</v>
      </c>
      <c r="AU149" s="282" t="e">
        <f>IF(AS149="","",MID(AS149,FIND(" ",ASC(AS149))+1,LEN(AS149)-FIND(" ",ASC(AS149))))</f>
        <v>#N/A</v>
      </c>
      <c r="AV149" s="283" t="e">
        <f>AP149&amp;" "&amp;AQ149</f>
        <v>#N/A</v>
      </c>
      <c r="AW149" s="284" t="e">
        <f>AT149&amp;" "&amp;AU149</f>
        <v>#N/A</v>
      </c>
      <c r="AX149" s="272" t="e">
        <f>VLOOKUP(AD149,$B$74:$H$93,7)</f>
        <v>#N/A</v>
      </c>
      <c r="AY149" s="285" t="e">
        <f>VLOOKUP(AN149,$B$74:$H$93,7)</f>
        <v>#N/A</v>
      </c>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row>
    <row r="150" spans="2:84" s="182" customFormat="1" ht="11.15" hidden="1" customHeight="1" thickTop="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181"/>
      <c r="BW150" s="181"/>
      <c r="BX150" s="181"/>
      <c r="BY150" s="181"/>
      <c r="BZ150" s="181"/>
      <c r="CA150" s="181"/>
      <c r="CB150" s="181"/>
      <c r="CC150" s="181"/>
      <c r="CD150" s="181"/>
    </row>
    <row r="151" spans="2:84" s="182" customFormat="1" ht="11.15" hidden="1" customHeight="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45" t="s">
        <v>150</v>
      </c>
      <c r="AE151" s="45" t="s">
        <v>151</v>
      </c>
      <c r="AF151" s="45" t="s">
        <v>152</v>
      </c>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181"/>
      <c r="BW151" s="181"/>
      <c r="BX151" s="181"/>
      <c r="BY151" s="181"/>
      <c r="BZ151" s="181"/>
      <c r="CA151" s="181"/>
      <c r="CB151" s="181"/>
      <c r="CC151" s="181"/>
      <c r="CD151" s="181"/>
    </row>
    <row r="152" spans="2:84" s="182" customFormat="1" ht="11.15" hidden="1" customHeight="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45">
        <f>F94</f>
        <v>0</v>
      </c>
      <c r="AE152" s="45">
        <f>E116</f>
        <v>0</v>
      </c>
      <c r="AF152" s="45">
        <f>AD152-AE152</f>
        <v>0</v>
      </c>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c r="BK152" s="181"/>
      <c r="BL152" s="181"/>
      <c r="BM152" s="181"/>
      <c r="BN152" s="181"/>
      <c r="BO152" s="181"/>
      <c r="BP152" s="181"/>
      <c r="BQ152" s="181"/>
      <c r="BR152" s="181"/>
      <c r="BS152" s="181"/>
      <c r="BT152" s="181"/>
      <c r="BU152" s="181"/>
      <c r="BV152" s="181"/>
      <c r="BW152" s="181"/>
      <c r="BX152" s="181"/>
      <c r="BY152" s="181"/>
      <c r="BZ152" s="181"/>
      <c r="CA152" s="181"/>
      <c r="CB152" s="181"/>
      <c r="CC152" s="181"/>
      <c r="CD152" s="181"/>
    </row>
    <row r="153" spans="2:84" s="182" customFormat="1" ht="11.15" hidden="1" customHeight="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81"/>
      <c r="BR153" s="181"/>
      <c r="BS153" s="181"/>
      <c r="BT153" s="181"/>
      <c r="BU153" s="181"/>
      <c r="BV153" s="181"/>
      <c r="BW153" s="181"/>
      <c r="BX153" s="181"/>
      <c r="BY153" s="181"/>
      <c r="BZ153" s="181"/>
      <c r="CA153" s="181"/>
      <c r="CB153" s="181"/>
      <c r="CC153" s="181"/>
      <c r="CD153" s="181"/>
    </row>
    <row r="154" spans="2:84" s="182" customFormat="1" ht="11.15" hidden="1" customHeight="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c r="BF154" s="181"/>
      <c r="BG154" s="181"/>
      <c r="BH154" s="181"/>
      <c r="BI154" s="181"/>
      <c r="BJ154" s="181"/>
      <c r="BK154" s="181"/>
      <c r="BL154" s="181"/>
      <c r="BM154" s="181"/>
      <c r="BN154" s="181"/>
      <c r="BO154" s="181"/>
      <c r="BP154" s="181"/>
      <c r="BQ154" s="181"/>
      <c r="BR154" s="181"/>
      <c r="BS154" s="181"/>
      <c r="BT154" s="181"/>
      <c r="BU154" s="181"/>
      <c r="BV154" s="181"/>
      <c r="BW154" s="181"/>
      <c r="BX154" s="181"/>
      <c r="BY154" s="181"/>
      <c r="BZ154" s="181"/>
      <c r="CA154" s="181"/>
      <c r="CB154" s="181"/>
      <c r="CC154" s="181"/>
      <c r="CD154" s="181"/>
    </row>
    <row r="155" spans="2:84" ht="11.15" customHeight="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4" ht="11.15"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4" ht="11.1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4" ht="11.1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4" ht="11.1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4" ht="11.1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1.1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1.1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1.1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1.1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1.1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1.1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1.1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1.1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1.1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1.1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1.1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1.1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1.1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1.1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1.1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1.1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1.1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1.1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1.1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1.1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1.1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1.1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1.1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1.1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1.1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1.1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1.1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1.1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1.1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1.1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1.1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1.1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1.1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1.1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1.1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1.1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1.1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1.1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1.1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1.1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1.1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sheetData>
  <sheetProtection sheet="1" selectLockedCells="1"/>
  <mergeCells count="340">
    <mergeCell ref="J4:O4"/>
    <mergeCell ref="K10:K11"/>
    <mergeCell ref="Q72:AK72"/>
    <mergeCell ref="E1:AB1"/>
    <mergeCell ref="B3:E3"/>
    <mergeCell ref="F3:I3"/>
    <mergeCell ref="J3:O3"/>
    <mergeCell ref="P3:P9"/>
    <mergeCell ref="S3:AB3"/>
    <mergeCell ref="B4:E4"/>
    <mergeCell ref="F4:G4"/>
    <mergeCell ref="A10:A11"/>
    <mergeCell ref="B10:B11"/>
    <mergeCell ref="C10:C11"/>
    <mergeCell ref="D10:D11"/>
    <mergeCell ref="L10:L11"/>
    <mergeCell ref="B6:E6"/>
    <mergeCell ref="J6:L9"/>
    <mergeCell ref="B7:E7"/>
    <mergeCell ref="F7:I7"/>
    <mergeCell ref="S4:AB23"/>
    <mergeCell ref="P16:P17"/>
    <mergeCell ref="E9:H9"/>
    <mergeCell ref="O8:O9"/>
    <mergeCell ref="K12:K13"/>
    <mergeCell ref="O10:O11"/>
    <mergeCell ref="F6:H6"/>
    <mergeCell ref="N6:O7"/>
    <mergeCell ref="L16:L17"/>
    <mergeCell ref="M16:M17"/>
    <mergeCell ref="N16:N17"/>
    <mergeCell ref="O16:O17"/>
    <mergeCell ref="L12:L13"/>
    <mergeCell ref="M12:M13"/>
    <mergeCell ref="N12:N13"/>
    <mergeCell ref="O12:O13"/>
    <mergeCell ref="N14:N15"/>
    <mergeCell ref="O14:O15"/>
    <mergeCell ref="L14:L15"/>
    <mergeCell ref="M14:M15"/>
    <mergeCell ref="B8:D9"/>
    <mergeCell ref="AE4:AH4"/>
    <mergeCell ref="B5:E5"/>
    <mergeCell ref="F5:I5"/>
    <mergeCell ref="J5:O5"/>
    <mergeCell ref="P12:P13"/>
    <mergeCell ref="B12:B13"/>
    <mergeCell ref="C12:C13"/>
    <mergeCell ref="D12:D13"/>
    <mergeCell ref="E8:H8"/>
    <mergeCell ref="P14:P15"/>
    <mergeCell ref="P10:P11"/>
    <mergeCell ref="I8:I9"/>
    <mergeCell ref="N8:N9"/>
    <mergeCell ref="J10:J11"/>
    <mergeCell ref="I10:I11"/>
    <mergeCell ref="M10:M11"/>
    <mergeCell ref="I14:I15"/>
    <mergeCell ref="J14:J15"/>
    <mergeCell ref="N10:N11"/>
    <mergeCell ref="A14:A15"/>
    <mergeCell ref="B14:B15"/>
    <mergeCell ref="C14:C15"/>
    <mergeCell ref="D14:D15"/>
    <mergeCell ref="J12:J13"/>
    <mergeCell ref="K14:K15"/>
    <mergeCell ref="I12:I13"/>
    <mergeCell ref="A12:A13"/>
    <mergeCell ref="N18:N19"/>
    <mergeCell ref="O18:O19"/>
    <mergeCell ref="P18:P19"/>
    <mergeCell ref="A16:A17"/>
    <mergeCell ref="B16:B17"/>
    <mergeCell ref="C16:C17"/>
    <mergeCell ref="D16:D17"/>
    <mergeCell ref="I16:I17"/>
    <mergeCell ref="J16:J17"/>
    <mergeCell ref="K16:K17"/>
    <mergeCell ref="P20:P21"/>
    <mergeCell ref="A18:A19"/>
    <mergeCell ref="B18:B19"/>
    <mergeCell ref="C18:C19"/>
    <mergeCell ref="D18:D19"/>
    <mergeCell ref="I18:I19"/>
    <mergeCell ref="J18:J19"/>
    <mergeCell ref="K18:K19"/>
    <mergeCell ref="L18:L19"/>
    <mergeCell ref="M18:M19"/>
    <mergeCell ref="K22:K23"/>
    <mergeCell ref="L20:L21"/>
    <mergeCell ref="M20:M21"/>
    <mergeCell ref="N20:N21"/>
    <mergeCell ref="N22:N23"/>
    <mergeCell ref="O22:O23"/>
    <mergeCell ref="L22:L23"/>
    <mergeCell ref="M22:M23"/>
    <mergeCell ref="D26:D27"/>
    <mergeCell ref="M24:M25"/>
    <mergeCell ref="N24:N25"/>
    <mergeCell ref="O24:O25"/>
    <mergeCell ref="N26:N27"/>
    <mergeCell ref="O26:O27"/>
    <mergeCell ref="K24:K25"/>
    <mergeCell ref="L24:L25"/>
    <mergeCell ref="P22:P23"/>
    <mergeCell ref="A20:A21"/>
    <mergeCell ref="B20:B21"/>
    <mergeCell ref="C20:C21"/>
    <mergeCell ref="D20:D21"/>
    <mergeCell ref="I20:I21"/>
    <mergeCell ref="J20:J21"/>
    <mergeCell ref="K20:K21"/>
    <mergeCell ref="J22:J23"/>
    <mergeCell ref="O20:O21"/>
    <mergeCell ref="P26:P27"/>
    <mergeCell ref="I26:I27"/>
    <mergeCell ref="A22:A23"/>
    <mergeCell ref="B22:B23"/>
    <mergeCell ref="C22:C23"/>
    <mergeCell ref="D22:D23"/>
    <mergeCell ref="I22:I23"/>
    <mergeCell ref="A26:A27"/>
    <mergeCell ref="B26:B27"/>
    <mergeCell ref="C26:C27"/>
    <mergeCell ref="P24:P25"/>
    <mergeCell ref="S24:AB24"/>
    <mergeCell ref="S25:T25"/>
    <mergeCell ref="U25:W25"/>
    <mergeCell ref="X25:AA25"/>
    <mergeCell ref="AB25:AB30"/>
    <mergeCell ref="U26:W26"/>
    <mergeCell ref="Z28:AA28"/>
    <mergeCell ref="Z29:Z30"/>
    <mergeCell ref="AA29:AA30"/>
    <mergeCell ref="A24:A25"/>
    <mergeCell ref="B24:B25"/>
    <mergeCell ref="C24:C25"/>
    <mergeCell ref="D24:D25"/>
    <mergeCell ref="I24:I25"/>
    <mergeCell ref="J24:J25"/>
    <mergeCell ref="M30:M31"/>
    <mergeCell ref="J26:J27"/>
    <mergeCell ref="K26:K27"/>
    <mergeCell ref="L26:L27"/>
    <mergeCell ref="M26:M27"/>
    <mergeCell ref="L30:L31"/>
    <mergeCell ref="X26:AA26"/>
    <mergeCell ref="S27:T27"/>
    <mergeCell ref="U27:W27"/>
    <mergeCell ref="X27:AA27"/>
    <mergeCell ref="S26:T26"/>
    <mergeCell ref="Y28:Y30"/>
    <mergeCell ref="S29:S30"/>
    <mergeCell ref="T29:W29"/>
    <mergeCell ref="T30:W30"/>
    <mergeCell ref="S28:T28"/>
    <mergeCell ref="U28:W28"/>
    <mergeCell ref="J28:J29"/>
    <mergeCell ref="P28:P29"/>
    <mergeCell ref="K30:K31"/>
    <mergeCell ref="M28:M29"/>
    <mergeCell ref="N28:N29"/>
    <mergeCell ref="O28:O29"/>
    <mergeCell ref="L28:L29"/>
    <mergeCell ref="N30:N31"/>
    <mergeCell ref="O30:O31"/>
    <mergeCell ref="T31:W31"/>
    <mergeCell ref="P30:P31"/>
    <mergeCell ref="S31:S32"/>
    <mergeCell ref="A30:A31"/>
    <mergeCell ref="O32:O33"/>
    <mergeCell ref="AB31:AB32"/>
    <mergeCell ref="Y31:Y32"/>
    <mergeCell ref="Z31:Z32"/>
    <mergeCell ref="AA31:AA32"/>
    <mergeCell ref="X28:X30"/>
    <mergeCell ref="L32:L33"/>
    <mergeCell ref="M32:M33"/>
    <mergeCell ref="J32:J33"/>
    <mergeCell ref="A28:A29"/>
    <mergeCell ref="B28:B29"/>
    <mergeCell ref="C28:C29"/>
    <mergeCell ref="D28:D29"/>
    <mergeCell ref="I28:I29"/>
    <mergeCell ref="K28:K29"/>
    <mergeCell ref="A32:A33"/>
    <mergeCell ref="B32:B33"/>
    <mergeCell ref="C32:C33"/>
    <mergeCell ref="D32:D33"/>
    <mergeCell ref="I32:I33"/>
    <mergeCell ref="B30:B31"/>
    <mergeCell ref="K32:K33"/>
    <mergeCell ref="C30:C31"/>
    <mergeCell ref="D30:D31"/>
    <mergeCell ref="I30:I31"/>
    <mergeCell ref="J30:J31"/>
    <mergeCell ref="J34:J35"/>
    <mergeCell ref="K34:K35"/>
    <mergeCell ref="N34:N35"/>
    <mergeCell ref="O34:O35"/>
    <mergeCell ref="T32:W32"/>
    <mergeCell ref="S33:S34"/>
    <mergeCell ref="T33:W33"/>
    <mergeCell ref="P34:P35"/>
    <mergeCell ref="T34:W34"/>
    <mergeCell ref="S35:S36"/>
    <mergeCell ref="AB33:AB34"/>
    <mergeCell ref="A34:A35"/>
    <mergeCell ref="B34:B35"/>
    <mergeCell ref="C34:C35"/>
    <mergeCell ref="D34:D35"/>
    <mergeCell ref="I34:I35"/>
    <mergeCell ref="AB35:AB36"/>
    <mergeCell ref="A36:A37"/>
    <mergeCell ref="B36:B37"/>
    <mergeCell ref="C36:C37"/>
    <mergeCell ref="N32:N33"/>
    <mergeCell ref="X31:X32"/>
    <mergeCell ref="Z35:Z36"/>
    <mergeCell ref="AA35:AA36"/>
    <mergeCell ref="Z33:Z34"/>
    <mergeCell ref="AA33:AA34"/>
    <mergeCell ref="P32:P33"/>
    <mergeCell ref="T35:W35"/>
    <mergeCell ref="P36:P37"/>
    <mergeCell ref="T36:W36"/>
    <mergeCell ref="L34:L35"/>
    <mergeCell ref="M34:M35"/>
    <mergeCell ref="X33:X34"/>
    <mergeCell ref="Y33:Y34"/>
    <mergeCell ref="Y37:Y38"/>
    <mergeCell ref="N36:N37"/>
    <mergeCell ref="O36:O37"/>
    <mergeCell ref="X35:X36"/>
    <mergeCell ref="Y35:Y36"/>
    <mergeCell ref="X37:X38"/>
    <mergeCell ref="N38:N39"/>
    <mergeCell ref="O38:O39"/>
    <mergeCell ref="L38:L39"/>
    <mergeCell ref="M38:M39"/>
    <mergeCell ref="T38:W38"/>
    <mergeCell ref="L36:L37"/>
    <mergeCell ref="M36:M37"/>
    <mergeCell ref="P38:P39"/>
    <mergeCell ref="T39:W39"/>
    <mergeCell ref="A38:A39"/>
    <mergeCell ref="B38:B39"/>
    <mergeCell ref="C38:C39"/>
    <mergeCell ref="L40:L41"/>
    <mergeCell ref="S37:S38"/>
    <mergeCell ref="J36:J37"/>
    <mergeCell ref="K36:K37"/>
    <mergeCell ref="D36:D37"/>
    <mergeCell ref="I36:I37"/>
    <mergeCell ref="S39:S40"/>
    <mergeCell ref="P40:P41"/>
    <mergeCell ref="Z37:Z38"/>
    <mergeCell ref="AA37:AA38"/>
    <mergeCell ref="D38:D39"/>
    <mergeCell ref="I38:I39"/>
    <mergeCell ref="J38:J39"/>
    <mergeCell ref="K38:K39"/>
    <mergeCell ref="O40:O41"/>
    <mergeCell ref="K40:K41"/>
    <mergeCell ref="T37:W37"/>
    <mergeCell ref="L42:L43"/>
    <mergeCell ref="AB37:AB38"/>
    <mergeCell ref="Y39:Y40"/>
    <mergeCell ref="S41:S42"/>
    <mergeCell ref="T41:W41"/>
    <mergeCell ref="Z39:Z40"/>
    <mergeCell ref="AA39:AA40"/>
    <mergeCell ref="AB39:AB40"/>
    <mergeCell ref="X39:X40"/>
    <mergeCell ref="T40:W40"/>
    <mergeCell ref="J42:J43"/>
    <mergeCell ref="I44:I45"/>
    <mergeCell ref="J44:J45"/>
    <mergeCell ref="L44:L45"/>
    <mergeCell ref="M44:M45"/>
    <mergeCell ref="A42:A43"/>
    <mergeCell ref="B42:B43"/>
    <mergeCell ref="C42:C43"/>
    <mergeCell ref="D42:D43"/>
    <mergeCell ref="I42:I43"/>
    <mergeCell ref="N40:N41"/>
    <mergeCell ref="I40:I41"/>
    <mergeCell ref="J40:J41"/>
    <mergeCell ref="A40:A41"/>
    <mergeCell ref="B40:B41"/>
    <mergeCell ref="C40:C41"/>
    <mergeCell ref="M40:M41"/>
    <mergeCell ref="D40:D41"/>
    <mergeCell ref="A44:A45"/>
    <mergeCell ref="B44:B45"/>
    <mergeCell ref="C44:C45"/>
    <mergeCell ref="D44:D45"/>
    <mergeCell ref="O42:O43"/>
    <mergeCell ref="P42:P43"/>
    <mergeCell ref="K44:K45"/>
    <mergeCell ref="N42:N43"/>
    <mergeCell ref="K42:K43"/>
    <mergeCell ref="M42:M43"/>
    <mergeCell ref="S44:AB51"/>
    <mergeCell ref="X41:X42"/>
    <mergeCell ref="Y41:Y42"/>
    <mergeCell ref="Z41:Z42"/>
    <mergeCell ref="AA41:AA42"/>
    <mergeCell ref="AB41:AB42"/>
    <mergeCell ref="T42:W42"/>
    <mergeCell ref="A48:A49"/>
    <mergeCell ref="P48:P49"/>
    <mergeCell ref="M46:M47"/>
    <mergeCell ref="A46:A47"/>
    <mergeCell ref="B48:B49"/>
    <mergeCell ref="C48:C49"/>
    <mergeCell ref="D48:D49"/>
    <mergeCell ref="I48:I49"/>
    <mergeCell ref="B46:B47"/>
    <mergeCell ref="C46:C47"/>
    <mergeCell ref="J73:K73"/>
    <mergeCell ref="L48:L49"/>
    <mergeCell ref="M48:M49"/>
    <mergeCell ref="N48:N49"/>
    <mergeCell ref="O48:O49"/>
    <mergeCell ref="J46:J47"/>
    <mergeCell ref="K48:K49"/>
    <mergeCell ref="J48:J49"/>
    <mergeCell ref="K46:K47"/>
    <mergeCell ref="L46:L47"/>
    <mergeCell ref="B2:E2"/>
    <mergeCell ref="F2:G2"/>
    <mergeCell ref="N46:N47"/>
    <mergeCell ref="O46:O47"/>
    <mergeCell ref="P46:P47"/>
    <mergeCell ref="N44:N45"/>
    <mergeCell ref="O44:O45"/>
    <mergeCell ref="D46:D47"/>
    <mergeCell ref="I46:I47"/>
    <mergeCell ref="P44:P45"/>
  </mergeCells>
  <phoneticPr fontId="11"/>
  <conditionalFormatting sqref="F7:I7">
    <cfRule type="expression" priority="4" stopIfTrue="1">
      <formula>$I$6="（指）"</formula>
    </cfRule>
    <cfRule type="expression" dxfId="3" priority="5" stopIfTrue="1">
      <formula>$I$6="　"</formula>
    </cfRule>
    <cfRule type="expression" dxfId="2" priority="6" stopIfTrue="1">
      <formula>$I$6="（教）"</formula>
    </cfRule>
  </conditionalFormatting>
  <conditionalFormatting sqref="B7:E7">
    <cfRule type="expression" priority="1" stopIfTrue="1">
      <formula>$I$6="（指）"</formula>
    </cfRule>
    <cfRule type="expression" dxfId="1" priority="2" stopIfTrue="1">
      <formula>$I$6="（教）"</formula>
    </cfRule>
    <cfRule type="expression" dxfId="0" priority="3" stopIfTrue="1">
      <formula>$I$6="　"</formula>
    </cfRule>
  </conditionalFormatting>
  <dataValidations count="7">
    <dataValidation type="textLength" imeMode="on" allowBlank="1" showInputMessage="1" showErrorMessage="1" errorTitle="学校短縮名" error="１文字から3文字以内で、入力してください。_x000a_" sqref="J4:O4">
      <formula1>1</formula1>
      <formula2>3</formula2>
    </dataValidation>
    <dataValidation type="whole" imeMode="disabled" allowBlank="1" showInputMessage="1" showErrorMessage="1" errorTitle="学年" error="１から３の数字を入力してください。" sqref="I10:I49">
      <formula1>1</formula1>
      <formula2>3</formula2>
    </dataValidation>
    <dataValidation imeMode="on" allowBlank="1" showInputMessage="1" showErrorMessage="1" sqref="F4:G4 G5:I5 F5:F6"/>
    <dataValidation type="whole" imeMode="disabled" allowBlank="1" showInputMessage="1" showErrorMessage="1" errorTitle="出場者数" error="8人または、8組しか出場することができません。" sqref="N10:O49">
      <formula1>1</formula1>
      <formula2>8</formula2>
    </dataValidation>
    <dataValidation imeMode="hiragana" allowBlank="1" showInputMessage="1" showErrorMessage="1" sqref="E10:E49"/>
    <dataValidation type="list" allowBlank="1" showInputMessage="1" showErrorMessage="1" sqref="F2:G2">
      <formula1>"　,備前東,備前西,備南東,備南西,美作"</formula1>
    </dataValidation>
    <dataValidation type="list" imeMode="on" allowBlank="1" showInputMessage="1" showErrorMessage="1" sqref="I6">
      <formula1>"　,（教）,（指）"</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44450</xdr:colOff>
                    <xdr:row>9</xdr:row>
                    <xdr:rowOff>107950</xdr:rowOff>
                  </from>
                  <to>
                    <xdr:col>9</xdr:col>
                    <xdr:colOff>209550</xdr:colOff>
                    <xdr:row>10</xdr:row>
                    <xdr:rowOff>127000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44450</xdr:colOff>
                    <xdr:row>11</xdr:row>
                    <xdr:rowOff>107950</xdr:rowOff>
                  </from>
                  <to>
                    <xdr:col>9</xdr:col>
                    <xdr:colOff>209550</xdr:colOff>
                    <xdr:row>12</xdr:row>
                    <xdr:rowOff>127000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44450</xdr:colOff>
                    <xdr:row>13</xdr:row>
                    <xdr:rowOff>107950</xdr:rowOff>
                  </from>
                  <to>
                    <xdr:col>9</xdr:col>
                    <xdr:colOff>209550</xdr:colOff>
                    <xdr:row>14</xdr:row>
                    <xdr:rowOff>127000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9</xdr:col>
                    <xdr:colOff>44450</xdr:colOff>
                    <xdr:row>15</xdr:row>
                    <xdr:rowOff>107950</xdr:rowOff>
                  </from>
                  <to>
                    <xdr:col>9</xdr:col>
                    <xdr:colOff>209550</xdr:colOff>
                    <xdr:row>16</xdr:row>
                    <xdr:rowOff>127000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44450</xdr:colOff>
                    <xdr:row>17</xdr:row>
                    <xdr:rowOff>107950</xdr:rowOff>
                  </from>
                  <to>
                    <xdr:col>9</xdr:col>
                    <xdr:colOff>209550</xdr:colOff>
                    <xdr:row>18</xdr:row>
                    <xdr:rowOff>127000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9</xdr:col>
                    <xdr:colOff>44450</xdr:colOff>
                    <xdr:row>19</xdr:row>
                    <xdr:rowOff>107950</xdr:rowOff>
                  </from>
                  <to>
                    <xdr:col>9</xdr:col>
                    <xdr:colOff>209550</xdr:colOff>
                    <xdr:row>20</xdr:row>
                    <xdr:rowOff>127000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44450</xdr:colOff>
                    <xdr:row>21</xdr:row>
                    <xdr:rowOff>107950</xdr:rowOff>
                  </from>
                  <to>
                    <xdr:col>9</xdr:col>
                    <xdr:colOff>209550</xdr:colOff>
                    <xdr:row>22</xdr:row>
                    <xdr:rowOff>127000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44450</xdr:colOff>
                    <xdr:row>23</xdr:row>
                    <xdr:rowOff>107950</xdr:rowOff>
                  </from>
                  <to>
                    <xdr:col>9</xdr:col>
                    <xdr:colOff>209550</xdr:colOff>
                    <xdr:row>24</xdr:row>
                    <xdr:rowOff>127000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9</xdr:col>
                    <xdr:colOff>44450</xdr:colOff>
                    <xdr:row>25</xdr:row>
                    <xdr:rowOff>107950</xdr:rowOff>
                  </from>
                  <to>
                    <xdr:col>9</xdr:col>
                    <xdr:colOff>209550</xdr:colOff>
                    <xdr:row>26</xdr:row>
                    <xdr:rowOff>127000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9</xdr:col>
                    <xdr:colOff>44450</xdr:colOff>
                    <xdr:row>27</xdr:row>
                    <xdr:rowOff>107950</xdr:rowOff>
                  </from>
                  <to>
                    <xdr:col>9</xdr:col>
                    <xdr:colOff>209550</xdr:colOff>
                    <xdr:row>28</xdr:row>
                    <xdr:rowOff>127000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9</xdr:col>
                    <xdr:colOff>44450</xdr:colOff>
                    <xdr:row>29</xdr:row>
                    <xdr:rowOff>107950</xdr:rowOff>
                  </from>
                  <to>
                    <xdr:col>9</xdr:col>
                    <xdr:colOff>209550</xdr:colOff>
                    <xdr:row>30</xdr:row>
                    <xdr:rowOff>127000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9</xdr:col>
                    <xdr:colOff>44450</xdr:colOff>
                    <xdr:row>31</xdr:row>
                    <xdr:rowOff>107950</xdr:rowOff>
                  </from>
                  <to>
                    <xdr:col>9</xdr:col>
                    <xdr:colOff>209550</xdr:colOff>
                    <xdr:row>32</xdr:row>
                    <xdr:rowOff>127000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9</xdr:col>
                    <xdr:colOff>44450</xdr:colOff>
                    <xdr:row>33</xdr:row>
                    <xdr:rowOff>107950</xdr:rowOff>
                  </from>
                  <to>
                    <xdr:col>9</xdr:col>
                    <xdr:colOff>209550</xdr:colOff>
                    <xdr:row>34</xdr:row>
                    <xdr:rowOff>127000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9</xdr:col>
                    <xdr:colOff>44450</xdr:colOff>
                    <xdr:row>35</xdr:row>
                    <xdr:rowOff>107950</xdr:rowOff>
                  </from>
                  <to>
                    <xdr:col>9</xdr:col>
                    <xdr:colOff>209550</xdr:colOff>
                    <xdr:row>36</xdr:row>
                    <xdr:rowOff>127000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9</xdr:col>
                    <xdr:colOff>44450</xdr:colOff>
                    <xdr:row>37</xdr:row>
                    <xdr:rowOff>107950</xdr:rowOff>
                  </from>
                  <to>
                    <xdr:col>9</xdr:col>
                    <xdr:colOff>209550</xdr:colOff>
                    <xdr:row>38</xdr:row>
                    <xdr:rowOff>127000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9</xdr:col>
                    <xdr:colOff>44450</xdr:colOff>
                    <xdr:row>39</xdr:row>
                    <xdr:rowOff>107950</xdr:rowOff>
                  </from>
                  <to>
                    <xdr:col>9</xdr:col>
                    <xdr:colOff>209550</xdr:colOff>
                    <xdr:row>40</xdr:row>
                    <xdr:rowOff>127000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9</xdr:col>
                    <xdr:colOff>44450</xdr:colOff>
                    <xdr:row>41</xdr:row>
                    <xdr:rowOff>107950</xdr:rowOff>
                  </from>
                  <to>
                    <xdr:col>9</xdr:col>
                    <xdr:colOff>209550</xdr:colOff>
                    <xdr:row>42</xdr:row>
                    <xdr:rowOff>127000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9</xdr:col>
                    <xdr:colOff>44450</xdr:colOff>
                    <xdr:row>43</xdr:row>
                    <xdr:rowOff>107950</xdr:rowOff>
                  </from>
                  <to>
                    <xdr:col>9</xdr:col>
                    <xdr:colOff>209550</xdr:colOff>
                    <xdr:row>44</xdr:row>
                    <xdr:rowOff>127000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9</xdr:col>
                    <xdr:colOff>44450</xdr:colOff>
                    <xdr:row>45</xdr:row>
                    <xdr:rowOff>107950</xdr:rowOff>
                  </from>
                  <to>
                    <xdr:col>9</xdr:col>
                    <xdr:colOff>209550</xdr:colOff>
                    <xdr:row>46</xdr:row>
                    <xdr:rowOff>127000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9</xdr:col>
                    <xdr:colOff>44450</xdr:colOff>
                    <xdr:row>47</xdr:row>
                    <xdr:rowOff>107950</xdr:rowOff>
                  </from>
                  <to>
                    <xdr:col>9</xdr:col>
                    <xdr:colOff>209550</xdr:colOff>
                    <xdr:row>48</xdr:row>
                    <xdr:rowOff>127000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2</xdr:col>
                    <xdr:colOff>6350</xdr:colOff>
                    <xdr:row>9</xdr:row>
                    <xdr:rowOff>107950</xdr:rowOff>
                  </from>
                  <to>
                    <xdr:col>2</xdr:col>
                    <xdr:colOff>177800</xdr:colOff>
                    <xdr:row>10</xdr:row>
                    <xdr:rowOff>127000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xdr:col>
                    <xdr:colOff>6350</xdr:colOff>
                    <xdr:row>11</xdr:row>
                    <xdr:rowOff>107950</xdr:rowOff>
                  </from>
                  <to>
                    <xdr:col>2</xdr:col>
                    <xdr:colOff>177800</xdr:colOff>
                    <xdr:row>12</xdr:row>
                    <xdr:rowOff>127000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2</xdr:col>
                    <xdr:colOff>6350</xdr:colOff>
                    <xdr:row>13</xdr:row>
                    <xdr:rowOff>107950</xdr:rowOff>
                  </from>
                  <to>
                    <xdr:col>2</xdr:col>
                    <xdr:colOff>177800</xdr:colOff>
                    <xdr:row>14</xdr:row>
                    <xdr:rowOff>127000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2</xdr:col>
                    <xdr:colOff>6350</xdr:colOff>
                    <xdr:row>15</xdr:row>
                    <xdr:rowOff>107950</xdr:rowOff>
                  </from>
                  <to>
                    <xdr:col>2</xdr:col>
                    <xdr:colOff>177800</xdr:colOff>
                    <xdr:row>16</xdr:row>
                    <xdr:rowOff>127000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2</xdr:col>
                    <xdr:colOff>6350</xdr:colOff>
                    <xdr:row>17</xdr:row>
                    <xdr:rowOff>107950</xdr:rowOff>
                  </from>
                  <to>
                    <xdr:col>2</xdr:col>
                    <xdr:colOff>177800</xdr:colOff>
                    <xdr:row>18</xdr:row>
                    <xdr:rowOff>127000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2</xdr:col>
                    <xdr:colOff>6350</xdr:colOff>
                    <xdr:row>19</xdr:row>
                    <xdr:rowOff>107950</xdr:rowOff>
                  </from>
                  <to>
                    <xdr:col>2</xdr:col>
                    <xdr:colOff>177800</xdr:colOff>
                    <xdr:row>20</xdr:row>
                    <xdr:rowOff>127000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2</xdr:col>
                    <xdr:colOff>6350</xdr:colOff>
                    <xdr:row>21</xdr:row>
                    <xdr:rowOff>107950</xdr:rowOff>
                  </from>
                  <to>
                    <xdr:col>2</xdr:col>
                    <xdr:colOff>177800</xdr:colOff>
                    <xdr:row>22</xdr:row>
                    <xdr:rowOff>127000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2</xdr:col>
                    <xdr:colOff>6350</xdr:colOff>
                    <xdr:row>23</xdr:row>
                    <xdr:rowOff>107950</xdr:rowOff>
                  </from>
                  <to>
                    <xdr:col>2</xdr:col>
                    <xdr:colOff>177800</xdr:colOff>
                    <xdr:row>24</xdr:row>
                    <xdr:rowOff>127000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2</xdr:col>
                    <xdr:colOff>6350</xdr:colOff>
                    <xdr:row>25</xdr:row>
                    <xdr:rowOff>107950</xdr:rowOff>
                  </from>
                  <to>
                    <xdr:col>2</xdr:col>
                    <xdr:colOff>177800</xdr:colOff>
                    <xdr:row>26</xdr:row>
                    <xdr:rowOff>127000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2</xdr:col>
                    <xdr:colOff>6350</xdr:colOff>
                    <xdr:row>27</xdr:row>
                    <xdr:rowOff>107950</xdr:rowOff>
                  </from>
                  <to>
                    <xdr:col>2</xdr:col>
                    <xdr:colOff>177800</xdr:colOff>
                    <xdr:row>28</xdr:row>
                    <xdr:rowOff>127000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2</xdr:col>
                    <xdr:colOff>6350</xdr:colOff>
                    <xdr:row>29</xdr:row>
                    <xdr:rowOff>107950</xdr:rowOff>
                  </from>
                  <to>
                    <xdr:col>2</xdr:col>
                    <xdr:colOff>177800</xdr:colOff>
                    <xdr:row>30</xdr:row>
                    <xdr:rowOff>127000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2</xdr:col>
                    <xdr:colOff>6350</xdr:colOff>
                    <xdr:row>31</xdr:row>
                    <xdr:rowOff>107950</xdr:rowOff>
                  </from>
                  <to>
                    <xdr:col>2</xdr:col>
                    <xdr:colOff>177800</xdr:colOff>
                    <xdr:row>32</xdr:row>
                    <xdr:rowOff>127000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2</xdr:col>
                    <xdr:colOff>6350</xdr:colOff>
                    <xdr:row>33</xdr:row>
                    <xdr:rowOff>107950</xdr:rowOff>
                  </from>
                  <to>
                    <xdr:col>2</xdr:col>
                    <xdr:colOff>177800</xdr:colOff>
                    <xdr:row>34</xdr:row>
                    <xdr:rowOff>127000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2</xdr:col>
                    <xdr:colOff>6350</xdr:colOff>
                    <xdr:row>35</xdr:row>
                    <xdr:rowOff>107950</xdr:rowOff>
                  </from>
                  <to>
                    <xdr:col>2</xdr:col>
                    <xdr:colOff>177800</xdr:colOff>
                    <xdr:row>36</xdr:row>
                    <xdr:rowOff>127000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2</xdr:col>
                    <xdr:colOff>6350</xdr:colOff>
                    <xdr:row>37</xdr:row>
                    <xdr:rowOff>107950</xdr:rowOff>
                  </from>
                  <to>
                    <xdr:col>2</xdr:col>
                    <xdr:colOff>177800</xdr:colOff>
                    <xdr:row>38</xdr:row>
                    <xdr:rowOff>127000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2</xdr:col>
                    <xdr:colOff>6350</xdr:colOff>
                    <xdr:row>39</xdr:row>
                    <xdr:rowOff>107950</xdr:rowOff>
                  </from>
                  <to>
                    <xdr:col>2</xdr:col>
                    <xdr:colOff>177800</xdr:colOff>
                    <xdr:row>40</xdr:row>
                    <xdr:rowOff>127000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2</xdr:col>
                    <xdr:colOff>6350</xdr:colOff>
                    <xdr:row>41</xdr:row>
                    <xdr:rowOff>107950</xdr:rowOff>
                  </from>
                  <to>
                    <xdr:col>2</xdr:col>
                    <xdr:colOff>177800</xdr:colOff>
                    <xdr:row>42</xdr:row>
                    <xdr:rowOff>127000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2</xdr:col>
                    <xdr:colOff>6350</xdr:colOff>
                    <xdr:row>43</xdr:row>
                    <xdr:rowOff>107950</xdr:rowOff>
                  </from>
                  <to>
                    <xdr:col>2</xdr:col>
                    <xdr:colOff>177800</xdr:colOff>
                    <xdr:row>44</xdr:row>
                    <xdr:rowOff>127000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2</xdr:col>
                    <xdr:colOff>6350</xdr:colOff>
                    <xdr:row>45</xdr:row>
                    <xdr:rowOff>107950</xdr:rowOff>
                  </from>
                  <to>
                    <xdr:col>2</xdr:col>
                    <xdr:colOff>177800</xdr:colOff>
                    <xdr:row>46</xdr:row>
                    <xdr:rowOff>127000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2</xdr:col>
                    <xdr:colOff>6350</xdr:colOff>
                    <xdr:row>47</xdr:row>
                    <xdr:rowOff>107950</xdr:rowOff>
                  </from>
                  <to>
                    <xdr:col>2</xdr:col>
                    <xdr:colOff>177800</xdr:colOff>
                    <xdr:row>48</xdr:row>
                    <xdr:rowOff>127000</xdr:rowOff>
                  </to>
                </anchor>
              </controlPr>
            </control>
          </mc:Choice>
        </mc:AlternateContent>
        <mc:AlternateContent xmlns:mc="http://schemas.openxmlformats.org/markup-compatibility/2006">
          <mc:Choice Requires="x14">
            <control shapeId="14388" r:id="rId44" name="Check Box 52">
              <controlPr defaultSize="0" autoFill="0" autoLine="0" autoPict="0">
                <anchor moveWithCells="1">
                  <from>
                    <xdr:col>9</xdr:col>
                    <xdr:colOff>44450</xdr:colOff>
                    <xdr:row>9</xdr:row>
                    <xdr:rowOff>107950</xdr:rowOff>
                  </from>
                  <to>
                    <xdr:col>9</xdr:col>
                    <xdr:colOff>209550</xdr:colOff>
                    <xdr:row>10</xdr:row>
                    <xdr:rowOff>127000</xdr:rowOff>
                  </to>
                </anchor>
              </controlPr>
            </control>
          </mc:Choice>
        </mc:AlternateContent>
        <mc:AlternateContent xmlns:mc="http://schemas.openxmlformats.org/markup-compatibility/2006">
          <mc:Choice Requires="x14">
            <control shapeId="14389" r:id="rId45" name="Check Box 53">
              <controlPr defaultSize="0" autoFill="0" autoLine="0" autoPict="0">
                <anchor moveWithCells="1">
                  <from>
                    <xdr:col>9</xdr:col>
                    <xdr:colOff>44450</xdr:colOff>
                    <xdr:row>11</xdr:row>
                    <xdr:rowOff>107950</xdr:rowOff>
                  </from>
                  <to>
                    <xdr:col>9</xdr:col>
                    <xdr:colOff>209550</xdr:colOff>
                    <xdr:row>12</xdr:row>
                    <xdr:rowOff>127000</xdr:rowOff>
                  </to>
                </anchor>
              </controlPr>
            </control>
          </mc:Choice>
        </mc:AlternateContent>
        <mc:AlternateContent xmlns:mc="http://schemas.openxmlformats.org/markup-compatibility/2006">
          <mc:Choice Requires="x14">
            <control shapeId="14390" r:id="rId46" name="Check Box 54">
              <controlPr defaultSize="0" autoFill="0" autoLine="0" autoPict="0">
                <anchor moveWithCells="1">
                  <from>
                    <xdr:col>9</xdr:col>
                    <xdr:colOff>44450</xdr:colOff>
                    <xdr:row>13</xdr:row>
                    <xdr:rowOff>107950</xdr:rowOff>
                  </from>
                  <to>
                    <xdr:col>9</xdr:col>
                    <xdr:colOff>209550</xdr:colOff>
                    <xdr:row>14</xdr:row>
                    <xdr:rowOff>127000</xdr:rowOff>
                  </to>
                </anchor>
              </controlPr>
            </control>
          </mc:Choice>
        </mc:AlternateContent>
        <mc:AlternateContent xmlns:mc="http://schemas.openxmlformats.org/markup-compatibility/2006">
          <mc:Choice Requires="x14">
            <control shapeId="14391" r:id="rId47" name="Check Box 55">
              <controlPr defaultSize="0" autoFill="0" autoLine="0" autoPict="0">
                <anchor moveWithCells="1">
                  <from>
                    <xdr:col>9</xdr:col>
                    <xdr:colOff>44450</xdr:colOff>
                    <xdr:row>15</xdr:row>
                    <xdr:rowOff>107950</xdr:rowOff>
                  </from>
                  <to>
                    <xdr:col>9</xdr:col>
                    <xdr:colOff>209550</xdr:colOff>
                    <xdr:row>16</xdr:row>
                    <xdr:rowOff>127000</xdr:rowOff>
                  </to>
                </anchor>
              </controlPr>
            </control>
          </mc:Choice>
        </mc:AlternateContent>
        <mc:AlternateContent xmlns:mc="http://schemas.openxmlformats.org/markup-compatibility/2006">
          <mc:Choice Requires="x14">
            <control shapeId="14392" r:id="rId48" name="Check Box 56">
              <controlPr defaultSize="0" autoFill="0" autoLine="0" autoPict="0">
                <anchor moveWithCells="1">
                  <from>
                    <xdr:col>9</xdr:col>
                    <xdr:colOff>44450</xdr:colOff>
                    <xdr:row>17</xdr:row>
                    <xdr:rowOff>107950</xdr:rowOff>
                  </from>
                  <to>
                    <xdr:col>9</xdr:col>
                    <xdr:colOff>209550</xdr:colOff>
                    <xdr:row>18</xdr:row>
                    <xdr:rowOff>127000</xdr:rowOff>
                  </to>
                </anchor>
              </controlPr>
            </control>
          </mc:Choice>
        </mc:AlternateContent>
        <mc:AlternateContent xmlns:mc="http://schemas.openxmlformats.org/markup-compatibility/2006">
          <mc:Choice Requires="x14">
            <control shapeId="14393" r:id="rId49" name="Check Box 57">
              <controlPr defaultSize="0" autoFill="0" autoLine="0" autoPict="0">
                <anchor moveWithCells="1">
                  <from>
                    <xdr:col>9</xdr:col>
                    <xdr:colOff>44450</xdr:colOff>
                    <xdr:row>19</xdr:row>
                    <xdr:rowOff>107950</xdr:rowOff>
                  </from>
                  <to>
                    <xdr:col>9</xdr:col>
                    <xdr:colOff>209550</xdr:colOff>
                    <xdr:row>20</xdr:row>
                    <xdr:rowOff>127000</xdr:rowOff>
                  </to>
                </anchor>
              </controlPr>
            </control>
          </mc:Choice>
        </mc:AlternateContent>
        <mc:AlternateContent xmlns:mc="http://schemas.openxmlformats.org/markup-compatibility/2006">
          <mc:Choice Requires="x14">
            <control shapeId="14394" r:id="rId50" name="Check Box 58">
              <controlPr defaultSize="0" autoFill="0" autoLine="0" autoPict="0">
                <anchor moveWithCells="1">
                  <from>
                    <xdr:col>9</xdr:col>
                    <xdr:colOff>44450</xdr:colOff>
                    <xdr:row>21</xdr:row>
                    <xdr:rowOff>107950</xdr:rowOff>
                  </from>
                  <to>
                    <xdr:col>9</xdr:col>
                    <xdr:colOff>209550</xdr:colOff>
                    <xdr:row>22</xdr:row>
                    <xdr:rowOff>127000</xdr:rowOff>
                  </to>
                </anchor>
              </controlPr>
            </control>
          </mc:Choice>
        </mc:AlternateContent>
        <mc:AlternateContent xmlns:mc="http://schemas.openxmlformats.org/markup-compatibility/2006">
          <mc:Choice Requires="x14">
            <control shapeId="14395" r:id="rId51" name="Check Box 59">
              <controlPr defaultSize="0" autoFill="0" autoLine="0" autoPict="0">
                <anchor moveWithCells="1">
                  <from>
                    <xdr:col>9</xdr:col>
                    <xdr:colOff>44450</xdr:colOff>
                    <xdr:row>23</xdr:row>
                    <xdr:rowOff>107950</xdr:rowOff>
                  </from>
                  <to>
                    <xdr:col>9</xdr:col>
                    <xdr:colOff>209550</xdr:colOff>
                    <xdr:row>24</xdr:row>
                    <xdr:rowOff>127000</xdr:rowOff>
                  </to>
                </anchor>
              </controlPr>
            </control>
          </mc:Choice>
        </mc:AlternateContent>
        <mc:AlternateContent xmlns:mc="http://schemas.openxmlformats.org/markup-compatibility/2006">
          <mc:Choice Requires="x14">
            <control shapeId="14396" r:id="rId52" name="Check Box 60">
              <controlPr defaultSize="0" autoFill="0" autoLine="0" autoPict="0">
                <anchor moveWithCells="1">
                  <from>
                    <xdr:col>9</xdr:col>
                    <xdr:colOff>44450</xdr:colOff>
                    <xdr:row>25</xdr:row>
                    <xdr:rowOff>107950</xdr:rowOff>
                  </from>
                  <to>
                    <xdr:col>9</xdr:col>
                    <xdr:colOff>209550</xdr:colOff>
                    <xdr:row>26</xdr:row>
                    <xdr:rowOff>127000</xdr:rowOff>
                  </to>
                </anchor>
              </controlPr>
            </control>
          </mc:Choice>
        </mc:AlternateContent>
        <mc:AlternateContent xmlns:mc="http://schemas.openxmlformats.org/markup-compatibility/2006">
          <mc:Choice Requires="x14">
            <control shapeId="14397" r:id="rId53" name="Check Box 61">
              <controlPr defaultSize="0" autoFill="0" autoLine="0" autoPict="0">
                <anchor moveWithCells="1">
                  <from>
                    <xdr:col>9</xdr:col>
                    <xdr:colOff>44450</xdr:colOff>
                    <xdr:row>27</xdr:row>
                    <xdr:rowOff>107950</xdr:rowOff>
                  </from>
                  <to>
                    <xdr:col>9</xdr:col>
                    <xdr:colOff>209550</xdr:colOff>
                    <xdr:row>28</xdr:row>
                    <xdr:rowOff>127000</xdr:rowOff>
                  </to>
                </anchor>
              </controlPr>
            </control>
          </mc:Choice>
        </mc:AlternateContent>
        <mc:AlternateContent xmlns:mc="http://schemas.openxmlformats.org/markup-compatibility/2006">
          <mc:Choice Requires="x14">
            <control shapeId="14398" r:id="rId54" name="Check Box 62">
              <controlPr defaultSize="0" autoFill="0" autoLine="0" autoPict="0">
                <anchor moveWithCells="1">
                  <from>
                    <xdr:col>9</xdr:col>
                    <xdr:colOff>44450</xdr:colOff>
                    <xdr:row>29</xdr:row>
                    <xdr:rowOff>107950</xdr:rowOff>
                  </from>
                  <to>
                    <xdr:col>9</xdr:col>
                    <xdr:colOff>209550</xdr:colOff>
                    <xdr:row>30</xdr:row>
                    <xdr:rowOff>127000</xdr:rowOff>
                  </to>
                </anchor>
              </controlPr>
            </control>
          </mc:Choice>
        </mc:AlternateContent>
        <mc:AlternateContent xmlns:mc="http://schemas.openxmlformats.org/markup-compatibility/2006">
          <mc:Choice Requires="x14">
            <control shapeId="14399" r:id="rId55" name="Check Box 63">
              <controlPr defaultSize="0" autoFill="0" autoLine="0" autoPict="0">
                <anchor moveWithCells="1">
                  <from>
                    <xdr:col>9</xdr:col>
                    <xdr:colOff>44450</xdr:colOff>
                    <xdr:row>31</xdr:row>
                    <xdr:rowOff>107950</xdr:rowOff>
                  </from>
                  <to>
                    <xdr:col>9</xdr:col>
                    <xdr:colOff>209550</xdr:colOff>
                    <xdr:row>32</xdr:row>
                    <xdr:rowOff>127000</xdr:rowOff>
                  </to>
                </anchor>
              </controlPr>
            </control>
          </mc:Choice>
        </mc:AlternateContent>
        <mc:AlternateContent xmlns:mc="http://schemas.openxmlformats.org/markup-compatibility/2006">
          <mc:Choice Requires="x14">
            <control shapeId="14400" r:id="rId56" name="Check Box 64">
              <controlPr defaultSize="0" autoFill="0" autoLine="0" autoPict="0">
                <anchor moveWithCells="1">
                  <from>
                    <xdr:col>9</xdr:col>
                    <xdr:colOff>44450</xdr:colOff>
                    <xdr:row>33</xdr:row>
                    <xdr:rowOff>107950</xdr:rowOff>
                  </from>
                  <to>
                    <xdr:col>9</xdr:col>
                    <xdr:colOff>209550</xdr:colOff>
                    <xdr:row>34</xdr:row>
                    <xdr:rowOff>127000</xdr:rowOff>
                  </to>
                </anchor>
              </controlPr>
            </control>
          </mc:Choice>
        </mc:AlternateContent>
        <mc:AlternateContent xmlns:mc="http://schemas.openxmlformats.org/markup-compatibility/2006">
          <mc:Choice Requires="x14">
            <control shapeId="14401" r:id="rId57" name="Check Box 65">
              <controlPr defaultSize="0" autoFill="0" autoLine="0" autoPict="0">
                <anchor moveWithCells="1">
                  <from>
                    <xdr:col>9</xdr:col>
                    <xdr:colOff>44450</xdr:colOff>
                    <xdr:row>35</xdr:row>
                    <xdr:rowOff>107950</xdr:rowOff>
                  </from>
                  <to>
                    <xdr:col>9</xdr:col>
                    <xdr:colOff>209550</xdr:colOff>
                    <xdr:row>36</xdr:row>
                    <xdr:rowOff>127000</xdr:rowOff>
                  </to>
                </anchor>
              </controlPr>
            </control>
          </mc:Choice>
        </mc:AlternateContent>
        <mc:AlternateContent xmlns:mc="http://schemas.openxmlformats.org/markup-compatibility/2006">
          <mc:Choice Requires="x14">
            <control shapeId="14402" r:id="rId58" name="Check Box 66">
              <controlPr defaultSize="0" autoFill="0" autoLine="0" autoPict="0">
                <anchor moveWithCells="1">
                  <from>
                    <xdr:col>9</xdr:col>
                    <xdr:colOff>44450</xdr:colOff>
                    <xdr:row>37</xdr:row>
                    <xdr:rowOff>107950</xdr:rowOff>
                  </from>
                  <to>
                    <xdr:col>9</xdr:col>
                    <xdr:colOff>209550</xdr:colOff>
                    <xdr:row>38</xdr:row>
                    <xdr:rowOff>127000</xdr:rowOff>
                  </to>
                </anchor>
              </controlPr>
            </control>
          </mc:Choice>
        </mc:AlternateContent>
        <mc:AlternateContent xmlns:mc="http://schemas.openxmlformats.org/markup-compatibility/2006">
          <mc:Choice Requires="x14">
            <control shapeId="14403" r:id="rId59" name="Check Box 67">
              <controlPr defaultSize="0" autoFill="0" autoLine="0" autoPict="0">
                <anchor moveWithCells="1">
                  <from>
                    <xdr:col>9</xdr:col>
                    <xdr:colOff>44450</xdr:colOff>
                    <xdr:row>39</xdr:row>
                    <xdr:rowOff>107950</xdr:rowOff>
                  </from>
                  <to>
                    <xdr:col>9</xdr:col>
                    <xdr:colOff>209550</xdr:colOff>
                    <xdr:row>40</xdr:row>
                    <xdr:rowOff>127000</xdr:rowOff>
                  </to>
                </anchor>
              </controlPr>
            </control>
          </mc:Choice>
        </mc:AlternateContent>
        <mc:AlternateContent xmlns:mc="http://schemas.openxmlformats.org/markup-compatibility/2006">
          <mc:Choice Requires="x14">
            <control shapeId="14404" r:id="rId60" name="Check Box 68">
              <controlPr defaultSize="0" autoFill="0" autoLine="0" autoPict="0">
                <anchor moveWithCells="1">
                  <from>
                    <xdr:col>9</xdr:col>
                    <xdr:colOff>44450</xdr:colOff>
                    <xdr:row>41</xdr:row>
                    <xdr:rowOff>107950</xdr:rowOff>
                  </from>
                  <to>
                    <xdr:col>9</xdr:col>
                    <xdr:colOff>209550</xdr:colOff>
                    <xdr:row>42</xdr:row>
                    <xdr:rowOff>127000</xdr:rowOff>
                  </to>
                </anchor>
              </controlPr>
            </control>
          </mc:Choice>
        </mc:AlternateContent>
        <mc:AlternateContent xmlns:mc="http://schemas.openxmlformats.org/markup-compatibility/2006">
          <mc:Choice Requires="x14">
            <control shapeId="14405" r:id="rId61" name="Check Box 69">
              <controlPr defaultSize="0" autoFill="0" autoLine="0" autoPict="0">
                <anchor moveWithCells="1">
                  <from>
                    <xdr:col>9</xdr:col>
                    <xdr:colOff>44450</xdr:colOff>
                    <xdr:row>43</xdr:row>
                    <xdr:rowOff>107950</xdr:rowOff>
                  </from>
                  <to>
                    <xdr:col>9</xdr:col>
                    <xdr:colOff>209550</xdr:colOff>
                    <xdr:row>44</xdr:row>
                    <xdr:rowOff>127000</xdr:rowOff>
                  </to>
                </anchor>
              </controlPr>
            </control>
          </mc:Choice>
        </mc:AlternateContent>
        <mc:AlternateContent xmlns:mc="http://schemas.openxmlformats.org/markup-compatibility/2006">
          <mc:Choice Requires="x14">
            <control shapeId="14406" r:id="rId62" name="Check Box 70">
              <controlPr defaultSize="0" autoFill="0" autoLine="0" autoPict="0">
                <anchor moveWithCells="1">
                  <from>
                    <xdr:col>9</xdr:col>
                    <xdr:colOff>44450</xdr:colOff>
                    <xdr:row>45</xdr:row>
                    <xdr:rowOff>107950</xdr:rowOff>
                  </from>
                  <to>
                    <xdr:col>9</xdr:col>
                    <xdr:colOff>209550</xdr:colOff>
                    <xdr:row>46</xdr:row>
                    <xdr:rowOff>127000</xdr:rowOff>
                  </to>
                </anchor>
              </controlPr>
            </control>
          </mc:Choice>
        </mc:AlternateContent>
        <mc:AlternateContent xmlns:mc="http://schemas.openxmlformats.org/markup-compatibility/2006">
          <mc:Choice Requires="x14">
            <control shapeId="14407" r:id="rId63" name="Check Box 71">
              <controlPr defaultSize="0" autoFill="0" autoLine="0" autoPict="0">
                <anchor moveWithCells="1">
                  <from>
                    <xdr:col>9</xdr:col>
                    <xdr:colOff>44450</xdr:colOff>
                    <xdr:row>47</xdr:row>
                    <xdr:rowOff>107950</xdr:rowOff>
                  </from>
                  <to>
                    <xdr:col>9</xdr:col>
                    <xdr:colOff>209550</xdr:colOff>
                    <xdr:row>48</xdr:row>
                    <xdr:rowOff>127000</xdr:rowOff>
                  </to>
                </anchor>
              </controlPr>
            </control>
          </mc:Choice>
        </mc:AlternateContent>
        <mc:AlternateContent xmlns:mc="http://schemas.openxmlformats.org/markup-compatibility/2006">
          <mc:Choice Requires="x14">
            <control shapeId="14408" r:id="rId64" name="Check Box 72">
              <controlPr defaultSize="0" autoFill="0" autoLine="0" autoPict="0">
                <anchor moveWithCells="1">
                  <from>
                    <xdr:col>2</xdr:col>
                    <xdr:colOff>6350</xdr:colOff>
                    <xdr:row>9</xdr:row>
                    <xdr:rowOff>107950</xdr:rowOff>
                  </from>
                  <to>
                    <xdr:col>2</xdr:col>
                    <xdr:colOff>177800</xdr:colOff>
                    <xdr:row>10</xdr:row>
                    <xdr:rowOff>127000</xdr:rowOff>
                  </to>
                </anchor>
              </controlPr>
            </control>
          </mc:Choice>
        </mc:AlternateContent>
        <mc:AlternateContent xmlns:mc="http://schemas.openxmlformats.org/markup-compatibility/2006">
          <mc:Choice Requires="x14">
            <control shapeId="14409" r:id="rId65" name="Check Box 73">
              <controlPr defaultSize="0" autoFill="0" autoLine="0" autoPict="0">
                <anchor moveWithCells="1">
                  <from>
                    <xdr:col>2</xdr:col>
                    <xdr:colOff>6350</xdr:colOff>
                    <xdr:row>11</xdr:row>
                    <xdr:rowOff>107950</xdr:rowOff>
                  </from>
                  <to>
                    <xdr:col>2</xdr:col>
                    <xdr:colOff>177800</xdr:colOff>
                    <xdr:row>12</xdr:row>
                    <xdr:rowOff>127000</xdr:rowOff>
                  </to>
                </anchor>
              </controlPr>
            </control>
          </mc:Choice>
        </mc:AlternateContent>
        <mc:AlternateContent xmlns:mc="http://schemas.openxmlformats.org/markup-compatibility/2006">
          <mc:Choice Requires="x14">
            <control shapeId="14410" r:id="rId66" name="Check Box 74">
              <controlPr defaultSize="0" autoFill="0" autoLine="0" autoPict="0">
                <anchor moveWithCells="1">
                  <from>
                    <xdr:col>2</xdr:col>
                    <xdr:colOff>6350</xdr:colOff>
                    <xdr:row>13</xdr:row>
                    <xdr:rowOff>107950</xdr:rowOff>
                  </from>
                  <to>
                    <xdr:col>2</xdr:col>
                    <xdr:colOff>177800</xdr:colOff>
                    <xdr:row>14</xdr:row>
                    <xdr:rowOff>127000</xdr:rowOff>
                  </to>
                </anchor>
              </controlPr>
            </control>
          </mc:Choice>
        </mc:AlternateContent>
        <mc:AlternateContent xmlns:mc="http://schemas.openxmlformats.org/markup-compatibility/2006">
          <mc:Choice Requires="x14">
            <control shapeId="14411" r:id="rId67" name="Check Box 75">
              <controlPr defaultSize="0" autoFill="0" autoLine="0" autoPict="0">
                <anchor moveWithCells="1">
                  <from>
                    <xdr:col>2</xdr:col>
                    <xdr:colOff>6350</xdr:colOff>
                    <xdr:row>15</xdr:row>
                    <xdr:rowOff>107950</xdr:rowOff>
                  </from>
                  <to>
                    <xdr:col>2</xdr:col>
                    <xdr:colOff>177800</xdr:colOff>
                    <xdr:row>16</xdr:row>
                    <xdr:rowOff>127000</xdr:rowOff>
                  </to>
                </anchor>
              </controlPr>
            </control>
          </mc:Choice>
        </mc:AlternateContent>
        <mc:AlternateContent xmlns:mc="http://schemas.openxmlformats.org/markup-compatibility/2006">
          <mc:Choice Requires="x14">
            <control shapeId="14412" r:id="rId68" name="Check Box 76">
              <controlPr defaultSize="0" autoFill="0" autoLine="0" autoPict="0">
                <anchor moveWithCells="1">
                  <from>
                    <xdr:col>2</xdr:col>
                    <xdr:colOff>6350</xdr:colOff>
                    <xdr:row>17</xdr:row>
                    <xdr:rowOff>107950</xdr:rowOff>
                  </from>
                  <to>
                    <xdr:col>2</xdr:col>
                    <xdr:colOff>177800</xdr:colOff>
                    <xdr:row>18</xdr:row>
                    <xdr:rowOff>127000</xdr:rowOff>
                  </to>
                </anchor>
              </controlPr>
            </control>
          </mc:Choice>
        </mc:AlternateContent>
        <mc:AlternateContent xmlns:mc="http://schemas.openxmlformats.org/markup-compatibility/2006">
          <mc:Choice Requires="x14">
            <control shapeId="14413" r:id="rId69" name="Check Box 77">
              <controlPr defaultSize="0" autoFill="0" autoLine="0" autoPict="0">
                <anchor moveWithCells="1">
                  <from>
                    <xdr:col>2</xdr:col>
                    <xdr:colOff>6350</xdr:colOff>
                    <xdr:row>19</xdr:row>
                    <xdr:rowOff>107950</xdr:rowOff>
                  </from>
                  <to>
                    <xdr:col>2</xdr:col>
                    <xdr:colOff>177800</xdr:colOff>
                    <xdr:row>20</xdr:row>
                    <xdr:rowOff>127000</xdr:rowOff>
                  </to>
                </anchor>
              </controlPr>
            </control>
          </mc:Choice>
        </mc:AlternateContent>
        <mc:AlternateContent xmlns:mc="http://schemas.openxmlformats.org/markup-compatibility/2006">
          <mc:Choice Requires="x14">
            <control shapeId="14414" r:id="rId70" name="Check Box 78">
              <controlPr defaultSize="0" autoFill="0" autoLine="0" autoPict="0">
                <anchor moveWithCells="1">
                  <from>
                    <xdr:col>2</xdr:col>
                    <xdr:colOff>6350</xdr:colOff>
                    <xdr:row>21</xdr:row>
                    <xdr:rowOff>107950</xdr:rowOff>
                  </from>
                  <to>
                    <xdr:col>2</xdr:col>
                    <xdr:colOff>177800</xdr:colOff>
                    <xdr:row>22</xdr:row>
                    <xdr:rowOff>127000</xdr:rowOff>
                  </to>
                </anchor>
              </controlPr>
            </control>
          </mc:Choice>
        </mc:AlternateContent>
        <mc:AlternateContent xmlns:mc="http://schemas.openxmlformats.org/markup-compatibility/2006">
          <mc:Choice Requires="x14">
            <control shapeId="14415" r:id="rId71" name="Check Box 79">
              <controlPr defaultSize="0" autoFill="0" autoLine="0" autoPict="0">
                <anchor moveWithCells="1">
                  <from>
                    <xdr:col>2</xdr:col>
                    <xdr:colOff>6350</xdr:colOff>
                    <xdr:row>23</xdr:row>
                    <xdr:rowOff>107950</xdr:rowOff>
                  </from>
                  <to>
                    <xdr:col>2</xdr:col>
                    <xdr:colOff>177800</xdr:colOff>
                    <xdr:row>24</xdr:row>
                    <xdr:rowOff>127000</xdr:rowOff>
                  </to>
                </anchor>
              </controlPr>
            </control>
          </mc:Choice>
        </mc:AlternateContent>
        <mc:AlternateContent xmlns:mc="http://schemas.openxmlformats.org/markup-compatibility/2006">
          <mc:Choice Requires="x14">
            <control shapeId="14416" r:id="rId72" name="Check Box 80">
              <controlPr defaultSize="0" autoFill="0" autoLine="0" autoPict="0">
                <anchor moveWithCells="1">
                  <from>
                    <xdr:col>2</xdr:col>
                    <xdr:colOff>6350</xdr:colOff>
                    <xdr:row>25</xdr:row>
                    <xdr:rowOff>107950</xdr:rowOff>
                  </from>
                  <to>
                    <xdr:col>2</xdr:col>
                    <xdr:colOff>177800</xdr:colOff>
                    <xdr:row>26</xdr:row>
                    <xdr:rowOff>127000</xdr:rowOff>
                  </to>
                </anchor>
              </controlPr>
            </control>
          </mc:Choice>
        </mc:AlternateContent>
        <mc:AlternateContent xmlns:mc="http://schemas.openxmlformats.org/markup-compatibility/2006">
          <mc:Choice Requires="x14">
            <control shapeId="14417" r:id="rId73" name="Check Box 81">
              <controlPr defaultSize="0" autoFill="0" autoLine="0" autoPict="0">
                <anchor moveWithCells="1">
                  <from>
                    <xdr:col>2</xdr:col>
                    <xdr:colOff>6350</xdr:colOff>
                    <xdr:row>27</xdr:row>
                    <xdr:rowOff>107950</xdr:rowOff>
                  </from>
                  <to>
                    <xdr:col>2</xdr:col>
                    <xdr:colOff>177800</xdr:colOff>
                    <xdr:row>28</xdr:row>
                    <xdr:rowOff>127000</xdr:rowOff>
                  </to>
                </anchor>
              </controlPr>
            </control>
          </mc:Choice>
        </mc:AlternateContent>
        <mc:AlternateContent xmlns:mc="http://schemas.openxmlformats.org/markup-compatibility/2006">
          <mc:Choice Requires="x14">
            <control shapeId="14418" r:id="rId74" name="Check Box 82">
              <controlPr defaultSize="0" autoFill="0" autoLine="0" autoPict="0">
                <anchor moveWithCells="1">
                  <from>
                    <xdr:col>2</xdr:col>
                    <xdr:colOff>6350</xdr:colOff>
                    <xdr:row>29</xdr:row>
                    <xdr:rowOff>107950</xdr:rowOff>
                  </from>
                  <to>
                    <xdr:col>2</xdr:col>
                    <xdr:colOff>177800</xdr:colOff>
                    <xdr:row>30</xdr:row>
                    <xdr:rowOff>127000</xdr:rowOff>
                  </to>
                </anchor>
              </controlPr>
            </control>
          </mc:Choice>
        </mc:AlternateContent>
        <mc:AlternateContent xmlns:mc="http://schemas.openxmlformats.org/markup-compatibility/2006">
          <mc:Choice Requires="x14">
            <control shapeId="14419" r:id="rId75" name="Check Box 83">
              <controlPr defaultSize="0" autoFill="0" autoLine="0" autoPict="0">
                <anchor moveWithCells="1">
                  <from>
                    <xdr:col>2</xdr:col>
                    <xdr:colOff>6350</xdr:colOff>
                    <xdr:row>31</xdr:row>
                    <xdr:rowOff>107950</xdr:rowOff>
                  </from>
                  <to>
                    <xdr:col>2</xdr:col>
                    <xdr:colOff>177800</xdr:colOff>
                    <xdr:row>32</xdr:row>
                    <xdr:rowOff>127000</xdr:rowOff>
                  </to>
                </anchor>
              </controlPr>
            </control>
          </mc:Choice>
        </mc:AlternateContent>
        <mc:AlternateContent xmlns:mc="http://schemas.openxmlformats.org/markup-compatibility/2006">
          <mc:Choice Requires="x14">
            <control shapeId="14420" r:id="rId76" name="Check Box 84">
              <controlPr defaultSize="0" autoFill="0" autoLine="0" autoPict="0">
                <anchor moveWithCells="1">
                  <from>
                    <xdr:col>2</xdr:col>
                    <xdr:colOff>6350</xdr:colOff>
                    <xdr:row>33</xdr:row>
                    <xdr:rowOff>107950</xdr:rowOff>
                  </from>
                  <to>
                    <xdr:col>2</xdr:col>
                    <xdr:colOff>177800</xdr:colOff>
                    <xdr:row>34</xdr:row>
                    <xdr:rowOff>127000</xdr:rowOff>
                  </to>
                </anchor>
              </controlPr>
            </control>
          </mc:Choice>
        </mc:AlternateContent>
        <mc:AlternateContent xmlns:mc="http://schemas.openxmlformats.org/markup-compatibility/2006">
          <mc:Choice Requires="x14">
            <control shapeId="14421" r:id="rId77" name="Check Box 85">
              <controlPr defaultSize="0" autoFill="0" autoLine="0" autoPict="0">
                <anchor moveWithCells="1">
                  <from>
                    <xdr:col>2</xdr:col>
                    <xdr:colOff>6350</xdr:colOff>
                    <xdr:row>35</xdr:row>
                    <xdr:rowOff>107950</xdr:rowOff>
                  </from>
                  <to>
                    <xdr:col>2</xdr:col>
                    <xdr:colOff>177800</xdr:colOff>
                    <xdr:row>36</xdr:row>
                    <xdr:rowOff>127000</xdr:rowOff>
                  </to>
                </anchor>
              </controlPr>
            </control>
          </mc:Choice>
        </mc:AlternateContent>
        <mc:AlternateContent xmlns:mc="http://schemas.openxmlformats.org/markup-compatibility/2006">
          <mc:Choice Requires="x14">
            <control shapeId="14422" r:id="rId78" name="Check Box 86">
              <controlPr defaultSize="0" autoFill="0" autoLine="0" autoPict="0">
                <anchor moveWithCells="1">
                  <from>
                    <xdr:col>2</xdr:col>
                    <xdr:colOff>6350</xdr:colOff>
                    <xdr:row>37</xdr:row>
                    <xdr:rowOff>107950</xdr:rowOff>
                  </from>
                  <to>
                    <xdr:col>2</xdr:col>
                    <xdr:colOff>177800</xdr:colOff>
                    <xdr:row>38</xdr:row>
                    <xdr:rowOff>127000</xdr:rowOff>
                  </to>
                </anchor>
              </controlPr>
            </control>
          </mc:Choice>
        </mc:AlternateContent>
        <mc:AlternateContent xmlns:mc="http://schemas.openxmlformats.org/markup-compatibility/2006">
          <mc:Choice Requires="x14">
            <control shapeId="14423" r:id="rId79" name="Check Box 87">
              <controlPr defaultSize="0" autoFill="0" autoLine="0" autoPict="0">
                <anchor moveWithCells="1">
                  <from>
                    <xdr:col>2</xdr:col>
                    <xdr:colOff>6350</xdr:colOff>
                    <xdr:row>39</xdr:row>
                    <xdr:rowOff>107950</xdr:rowOff>
                  </from>
                  <to>
                    <xdr:col>2</xdr:col>
                    <xdr:colOff>177800</xdr:colOff>
                    <xdr:row>40</xdr:row>
                    <xdr:rowOff>127000</xdr:rowOff>
                  </to>
                </anchor>
              </controlPr>
            </control>
          </mc:Choice>
        </mc:AlternateContent>
        <mc:AlternateContent xmlns:mc="http://schemas.openxmlformats.org/markup-compatibility/2006">
          <mc:Choice Requires="x14">
            <control shapeId="14424" r:id="rId80" name="Check Box 88">
              <controlPr defaultSize="0" autoFill="0" autoLine="0" autoPict="0">
                <anchor moveWithCells="1">
                  <from>
                    <xdr:col>2</xdr:col>
                    <xdr:colOff>6350</xdr:colOff>
                    <xdr:row>41</xdr:row>
                    <xdr:rowOff>107950</xdr:rowOff>
                  </from>
                  <to>
                    <xdr:col>2</xdr:col>
                    <xdr:colOff>177800</xdr:colOff>
                    <xdr:row>42</xdr:row>
                    <xdr:rowOff>127000</xdr:rowOff>
                  </to>
                </anchor>
              </controlPr>
            </control>
          </mc:Choice>
        </mc:AlternateContent>
        <mc:AlternateContent xmlns:mc="http://schemas.openxmlformats.org/markup-compatibility/2006">
          <mc:Choice Requires="x14">
            <control shapeId="14425" r:id="rId81" name="Check Box 89">
              <controlPr defaultSize="0" autoFill="0" autoLine="0" autoPict="0">
                <anchor moveWithCells="1">
                  <from>
                    <xdr:col>2</xdr:col>
                    <xdr:colOff>6350</xdr:colOff>
                    <xdr:row>43</xdr:row>
                    <xdr:rowOff>107950</xdr:rowOff>
                  </from>
                  <to>
                    <xdr:col>2</xdr:col>
                    <xdr:colOff>177800</xdr:colOff>
                    <xdr:row>44</xdr:row>
                    <xdr:rowOff>127000</xdr:rowOff>
                  </to>
                </anchor>
              </controlPr>
            </control>
          </mc:Choice>
        </mc:AlternateContent>
        <mc:AlternateContent xmlns:mc="http://schemas.openxmlformats.org/markup-compatibility/2006">
          <mc:Choice Requires="x14">
            <control shapeId="14426" r:id="rId82" name="Check Box 90">
              <controlPr defaultSize="0" autoFill="0" autoLine="0" autoPict="0">
                <anchor moveWithCells="1">
                  <from>
                    <xdr:col>2</xdr:col>
                    <xdr:colOff>6350</xdr:colOff>
                    <xdr:row>45</xdr:row>
                    <xdr:rowOff>107950</xdr:rowOff>
                  </from>
                  <to>
                    <xdr:col>2</xdr:col>
                    <xdr:colOff>177800</xdr:colOff>
                    <xdr:row>46</xdr:row>
                    <xdr:rowOff>127000</xdr:rowOff>
                  </to>
                </anchor>
              </controlPr>
            </control>
          </mc:Choice>
        </mc:AlternateContent>
        <mc:AlternateContent xmlns:mc="http://schemas.openxmlformats.org/markup-compatibility/2006">
          <mc:Choice Requires="x14">
            <control shapeId="14427" r:id="rId83" name="Check Box 91">
              <controlPr defaultSize="0" autoFill="0" autoLine="0" autoPict="0">
                <anchor moveWithCells="1">
                  <from>
                    <xdr:col>2</xdr:col>
                    <xdr:colOff>6350</xdr:colOff>
                    <xdr:row>47</xdr:row>
                    <xdr:rowOff>107950</xdr:rowOff>
                  </from>
                  <to>
                    <xdr:col>2</xdr:col>
                    <xdr:colOff>177800</xdr:colOff>
                    <xdr:row>48</xdr:row>
                    <xdr:rowOff>127000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6"/>
  <sheetViews>
    <sheetView showZeros="0" view="pageBreakPreview" zoomScaleSheetLayoutView="100" workbookViewId="0">
      <selection activeCell="B1" sqref="B1:U1"/>
    </sheetView>
  </sheetViews>
  <sheetFormatPr defaultColWidth="9" defaultRowHeight="11.15" customHeight="1"/>
  <cols>
    <col min="1" max="1" width="4.08984375" style="13" customWidth="1"/>
    <col min="2" max="2" width="6.26953125" style="13" customWidth="1"/>
    <col min="3" max="5" width="7.08984375" style="13" customWidth="1"/>
    <col min="6" max="10" width="4.26953125" style="13" customWidth="1"/>
    <col min="11" max="12" width="1.90625" style="13" customWidth="1"/>
    <col min="13" max="13" width="3.36328125" style="13" customWidth="1"/>
    <col min="14" max="16" width="5.36328125" style="13" customWidth="1"/>
    <col min="17" max="21" width="3.08984375" style="13" customWidth="1"/>
    <col min="22" max="22" width="2.26953125" style="13" customWidth="1"/>
    <col min="23" max="23" width="2" style="13" customWidth="1"/>
    <col min="24" max="16384" width="9" style="13"/>
  </cols>
  <sheetData>
    <row r="1" spans="1:25" ht="28.5" customHeight="1">
      <c r="B1" s="592" t="s">
        <v>265</v>
      </c>
      <c r="C1" s="592"/>
      <c r="D1" s="592"/>
      <c r="E1" s="592"/>
      <c r="F1" s="592"/>
      <c r="G1" s="592"/>
      <c r="H1" s="592"/>
      <c r="I1" s="592"/>
      <c r="J1" s="592"/>
      <c r="K1" s="592"/>
      <c r="L1" s="592"/>
      <c r="M1" s="592"/>
      <c r="N1" s="592"/>
      <c r="O1" s="592"/>
      <c r="P1" s="592"/>
      <c r="Q1" s="592"/>
      <c r="R1" s="592"/>
      <c r="S1" s="592"/>
      <c r="T1" s="592"/>
      <c r="U1" s="592"/>
      <c r="V1" s="169"/>
      <c r="W1" s="169"/>
      <c r="X1" s="169"/>
      <c r="Y1" s="169"/>
    </row>
    <row r="2" spans="1:25" ht="7.5" customHeight="1"/>
    <row r="3" spans="1:25" ht="22.5" customHeight="1">
      <c r="B3" s="601" t="s">
        <v>0</v>
      </c>
      <c r="C3" s="601"/>
      <c r="D3" s="601"/>
      <c r="E3" s="601"/>
      <c r="F3" s="601"/>
      <c r="G3" s="601"/>
      <c r="H3" s="601"/>
      <c r="I3" s="601"/>
      <c r="J3" s="601"/>
      <c r="K3" s="601"/>
      <c r="L3" s="601"/>
      <c r="M3" s="601"/>
      <c r="N3" s="601"/>
      <c r="O3" s="601"/>
      <c r="P3" s="601"/>
      <c r="Q3" s="601"/>
      <c r="R3" s="601"/>
      <c r="S3" s="601"/>
      <c r="T3" s="601"/>
      <c r="U3" s="601"/>
      <c r="V3" s="601"/>
    </row>
    <row r="4" spans="1:25" ht="5.25" customHeight="1"/>
    <row r="5" spans="1:25" s="14" customFormat="1" ht="21" customHeight="1" thickBot="1">
      <c r="B5" s="286" t="s">
        <v>262</v>
      </c>
      <c r="C5" s="286"/>
    </row>
    <row r="6" spans="1:25" ht="21.75" customHeight="1" thickBot="1">
      <c r="A6" s="582" t="s">
        <v>186</v>
      </c>
      <c r="B6" s="583"/>
      <c r="C6" s="584" t="str">
        <f>IF(男子データ入力!F2="","",男子データ入力!F2)</f>
        <v>　</v>
      </c>
      <c r="D6" s="585"/>
      <c r="E6" s="586"/>
      <c r="Y6" s="14"/>
    </row>
    <row r="7" spans="1:25" ht="24" customHeight="1" thickBot="1">
      <c r="A7" s="602" t="s">
        <v>1</v>
      </c>
      <c r="B7" s="603"/>
      <c r="C7" s="587" t="str">
        <f>IF(男子データ入力!F4="","",男子データ入力!F4)</f>
        <v/>
      </c>
      <c r="D7" s="588"/>
      <c r="E7" s="588"/>
      <c r="F7" s="624" t="s">
        <v>76</v>
      </c>
      <c r="G7" s="624"/>
      <c r="H7" s="578" t="s">
        <v>43</v>
      </c>
      <c r="I7" s="605"/>
      <c r="J7" s="613" t="s">
        <v>7</v>
      </c>
      <c r="K7" s="15"/>
      <c r="L7" s="16"/>
      <c r="M7" s="591" t="s">
        <v>2</v>
      </c>
      <c r="N7" s="591"/>
      <c r="O7" s="591"/>
      <c r="P7" s="591"/>
      <c r="Q7" s="591"/>
      <c r="R7" s="591"/>
      <c r="S7" s="591"/>
      <c r="T7" s="591"/>
      <c r="U7" s="591"/>
      <c r="V7" s="17"/>
      <c r="W7" s="18"/>
    </row>
    <row r="8" spans="1:25" ht="24" customHeight="1">
      <c r="A8" s="618" t="s">
        <v>3</v>
      </c>
      <c r="B8" s="619"/>
      <c r="C8" s="622" t="str">
        <f>IF(男子データ入力!F6="","",男子データ入力!F6)</f>
        <v/>
      </c>
      <c r="D8" s="623"/>
      <c r="E8" s="330" t="str">
        <f>IF(男子データ入力!I6="","",男子データ入力!I6)</f>
        <v>　</v>
      </c>
      <c r="F8" s="597" t="s">
        <v>4</v>
      </c>
      <c r="G8" s="597" t="s">
        <v>5</v>
      </c>
      <c r="H8" s="631" t="s">
        <v>6</v>
      </c>
      <c r="I8" s="632"/>
      <c r="J8" s="614"/>
      <c r="K8" s="15"/>
      <c r="L8" s="18"/>
      <c r="M8" s="600" t="s">
        <v>26</v>
      </c>
      <c r="N8" s="600"/>
      <c r="O8" s="600"/>
      <c r="P8" s="600"/>
      <c r="Q8" s="600"/>
      <c r="R8" s="600"/>
      <c r="S8" s="600"/>
      <c r="T8" s="600"/>
      <c r="U8" s="600"/>
      <c r="W8" s="18"/>
    </row>
    <row r="9" spans="1:25" ht="24" customHeight="1">
      <c r="A9" s="626" t="s">
        <v>221</v>
      </c>
      <c r="B9" s="627"/>
      <c r="C9" s="628" t="str">
        <f>IF(男子データ入力!F7="","",男子データ入力!F7)</f>
        <v/>
      </c>
      <c r="D9" s="629"/>
      <c r="E9" s="630"/>
      <c r="F9" s="598"/>
      <c r="G9" s="598"/>
      <c r="H9" s="628"/>
      <c r="I9" s="633"/>
      <c r="J9" s="614"/>
      <c r="K9" s="15"/>
      <c r="L9" s="18"/>
      <c r="M9" s="600"/>
      <c r="N9" s="600"/>
      <c r="O9" s="600"/>
      <c r="P9" s="600"/>
      <c r="Q9" s="600"/>
      <c r="R9" s="600"/>
      <c r="S9" s="600"/>
      <c r="T9" s="600"/>
      <c r="U9" s="600"/>
      <c r="W9" s="18"/>
    </row>
    <row r="10" spans="1:25" ht="24" customHeight="1" thickBot="1">
      <c r="A10" s="19" t="s">
        <v>8</v>
      </c>
      <c r="B10" s="594" t="s">
        <v>9</v>
      </c>
      <c r="C10" s="595"/>
      <c r="D10" s="595"/>
      <c r="E10" s="595"/>
      <c r="F10" s="599"/>
      <c r="G10" s="599"/>
      <c r="H10" s="20" t="s">
        <v>10</v>
      </c>
      <c r="I10" s="20" t="s">
        <v>11</v>
      </c>
      <c r="J10" s="615"/>
      <c r="K10" s="15"/>
      <c r="L10" s="18"/>
      <c r="M10" s="600"/>
      <c r="N10" s="600"/>
      <c r="O10" s="600"/>
      <c r="P10" s="600"/>
      <c r="Q10" s="600"/>
      <c r="R10" s="600"/>
      <c r="S10" s="600"/>
      <c r="T10" s="600"/>
      <c r="U10" s="600"/>
      <c r="W10" s="18"/>
    </row>
    <row r="11" spans="1:25" ht="24" customHeight="1">
      <c r="A11" s="21">
        <f>男子データ入力!B10</f>
        <v>1</v>
      </c>
      <c r="B11" s="596" t="str">
        <f>IF(男子データ入力!E11="","",男子データ入力!E11)</f>
        <v/>
      </c>
      <c r="C11" s="596"/>
      <c r="D11" s="596"/>
      <c r="E11" s="596"/>
      <c r="F11" s="22" t="str">
        <f>IF(男子データ入力!I10="","",男子データ入力!I10)</f>
        <v/>
      </c>
      <c r="G11" s="22" t="str">
        <f>IF(男子データ入力!L10="","",男子データ入力!L10)</f>
        <v/>
      </c>
      <c r="H11" s="22" t="str">
        <f>IF(男子データ入力!O74=0,"",男子データ入力!O74)</f>
        <v/>
      </c>
      <c r="I11" s="22" t="str">
        <f>IF(男子データ入力!Q74=0,"",男子データ入力!Q74)</f>
        <v/>
      </c>
      <c r="J11" s="23" t="str">
        <f>IF(男子データ入力!P10="","",男子データ入力!P10)</f>
        <v/>
      </c>
      <c r="K11" s="15"/>
      <c r="L11" s="18"/>
      <c r="M11" s="600"/>
      <c r="N11" s="600"/>
      <c r="O11" s="600"/>
      <c r="P11" s="600"/>
      <c r="Q11" s="600"/>
      <c r="R11" s="600"/>
      <c r="S11" s="600"/>
      <c r="T11" s="600"/>
      <c r="U11" s="600"/>
      <c r="W11" s="18"/>
    </row>
    <row r="12" spans="1:25" ht="24" customHeight="1">
      <c r="A12" s="24">
        <f>男子データ入力!B12</f>
        <v>2</v>
      </c>
      <c r="B12" s="575" t="str">
        <f>IF(男子データ入力!E13="","",男子データ入力!E13)</f>
        <v/>
      </c>
      <c r="C12" s="576"/>
      <c r="D12" s="576"/>
      <c r="E12" s="577"/>
      <c r="F12" s="25" t="str">
        <f>IF(男子データ入力!I12="","",男子データ入力!I12)</f>
        <v/>
      </c>
      <c r="G12" s="25" t="str">
        <f>IF(男子データ入力!L12="","",男子データ入力!L12)</f>
        <v/>
      </c>
      <c r="H12" s="25" t="str">
        <f>IF(男子データ入力!O75=0,"",男子データ入力!O75)</f>
        <v/>
      </c>
      <c r="I12" s="25" t="str">
        <f>IF(男子データ入力!Q75=0,"",男子データ入力!Q75)</f>
        <v/>
      </c>
      <c r="J12" s="26" t="str">
        <f>IF(男子データ入力!P12="","",男子データ入力!P12)</f>
        <v/>
      </c>
      <c r="K12" s="15"/>
      <c r="L12" s="18"/>
      <c r="M12" s="600"/>
      <c r="N12" s="600"/>
      <c r="O12" s="600"/>
      <c r="P12" s="600"/>
      <c r="Q12" s="600"/>
      <c r="R12" s="600"/>
      <c r="S12" s="600"/>
      <c r="T12" s="600"/>
      <c r="U12" s="600"/>
      <c r="W12" s="18"/>
    </row>
    <row r="13" spans="1:25" ht="24" customHeight="1">
      <c r="A13" s="24">
        <f>男子データ入力!B14</f>
        <v>3</v>
      </c>
      <c r="B13" s="575" t="str">
        <f>IF(男子データ入力!E15="","",男子データ入力!E15)</f>
        <v/>
      </c>
      <c r="C13" s="576"/>
      <c r="D13" s="576"/>
      <c r="E13" s="577"/>
      <c r="F13" s="25" t="str">
        <f>IF(男子データ入力!I14="","",男子データ入力!I14)</f>
        <v/>
      </c>
      <c r="G13" s="25" t="str">
        <f>IF(男子データ入力!L14="","",男子データ入力!L14)</f>
        <v/>
      </c>
      <c r="H13" s="25" t="str">
        <f>IF(男子データ入力!O76=0,"",男子データ入力!O76)</f>
        <v/>
      </c>
      <c r="I13" s="25" t="str">
        <f>IF(男子データ入力!Q76=0,"",男子データ入力!Q76)</f>
        <v/>
      </c>
      <c r="J13" s="26" t="str">
        <f>IF(男子データ入力!P14="","",男子データ入力!P14)</f>
        <v/>
      </c>
      <c r="K13" s="15"/>
      <c r="L13" s="18"/>
      <c r="M13" s="600"/>
      <c r="N13" s="600"/>
      <c r="O13" s="600"/>
      <c r="P13" s="600"/>
      <c r="Q13" s="600"/>
      <c r="R13" s="600"/>
      <c r="S13" s="600"/>
      <c r="T13" s="600"/>
      <c r="U13" s="600"/>
      <c r="W13" s="18"/>
    </row>
    <row r="14" spans="1:25" ht="24" customHeight="1">
      <c r="A14" s="24">
        <f>男子データ入力!B16</f>
        <v>4</v>
      </c>
      <c r="B14" s="575" t="str">
        <f>IF(男子データ入力!E17="","",男子データ入力!E17)</f>
        <v/>
      </c>
      <c r="C14" s="576"/>
      <c r="D14" s="576"/>
      <c r="E14" s="577"/>
      <c r="F14" s="25" t="str">
        <f>IF(男子データ入力!I16="","",男子データ入力!I16)</f>
        <v/>
      </c>
      <c r="G14" s="25" t="str">
        <f>IF(男子データ入力!L16="","",男子データ入力!L16)</f>
        <v/>
      </c>
      <c r="H14" s="25" t="str">
        <f>IF(男子データ入力!O77=0,"",男子データ入力!O77)</f>
        <v/>
      </c>
      <c r="I14" s="25" t="str">
        <f>IF(男子データ入力!Q77=0,"",男子データ入力!Q77)</f>
        <v/>
      </c>
      <c r="J14" s="26" t="str">
        <f>IF(男子データ入力!P16="","",男子データ入力!P16)</f>
        <v/>
      </c>
      <c r="K14" s="15"/>
      <c r="L14" s="18"/>
      <c r="M14" s="600"/>
      <c r="N14" s="600"/>
      <c r="O14" s="600"/>
      <c r="P14" s="600"/>
      <c r="Q14" s="600"/>
      <c r="R14" s="600"/>
      <c r="S14" s="600"/>
      <c r="T14" s="600"/>
      <c r="U14" s="600"/>
      <c r="W14" s="18"/>
    </row>
    <row r="15" spans="1:25" ht="24" customHeight="1">
      <c r="A15" s="24">
        <f>男子データ入力!B18</f>
        <v>5</v>
      </c>
      <c r="B15" s="575" t="str">
        <f>IF(男子データ入力!E19="","",男子データ入力!E19)</f>
        <v/>
      </c>
      <c r="C15" s="576"/>
      <c r="D15" s="576"/>
      <c r="E15" s="577"/>
      <c r="F15" s="25" t="str">
        <f>IF(男子データ入力!I18="","",男子データ入力!I18)</f>
        <v/>
      </c>
      <c r="G15" s="25" t="str">
        <f>IF(男子データ入力!L18="","",男子データ入力!L18)</f>
        <v/>
      </c>
      <c r="H15" s="25" t="str">
        <f>IF(男子データ入力!O78=0,"",男子データ入力!O78)</f>
        <v/>
      </c>
      <c r="I15" s="25" t="str">
        <f>IF(男子データ入力!Q78=0,"",男子データ入力!Q78)</f>
        <v/>
      </c>
      <c r="J15" s="26" t="str">
        <f>IF(男子データ入力!P18="","",男子データ入力!P18)</f>
        <v/>
      </c>
      <c r="K15" s="15"/>
      <c r="L15" s="18"/>
      <c r="M15" s="600"/>
      <c r="N15" s="600"/>
      <c r="O15" s="600"/>
      <c r="P15" s="600"/>
      <c r="Q15" s="600"/>
      <c r="R15" s="600"/>
      <c r="S15" s="600"/>
      <c r="T15" s="600"/>
      <c r="U15" s="600"/>
      <c r="W15" s="18"/>
    </row>
    <row r="16" spans="1:25" ht="24" customHeight="1" thickBot="1">
      <c r="A16" s="24">
        <f>男子データ入力!B20</f>
        <v>6</v>
      </c>
      <c r="B16" s="575" t="str">
        <f>IF(男子データ入力!E21="","",男子データ入力!E21)</f>
        <v/>
      </c>
      <c r="C16" s="576"/>
      <c r="D16" s="576"/>
      <c r="E16" s="577"/>
      <c r="F16" s="25" t="str">
        <f>IF(男子データ入力!I20="","",男子データ入力!I20)</f>
        <v/>
      </c>
      <c r="G16" s="25" t="str">
        <f>IF(男子データ入力!L20="","",男子データ入力!L20)</f>
        <v/>
      </c>
      <c r="H16" s="25" t="str">
        <f>IF(男子データ入力!O79=0,"",男子データ入力!O79)</f>
        <v/>
      </c>
      <c r="I16" s="25" t="str">
        <f>IF(男子データ入力!Q79=0,"",男子データ入力!Q79)</f>
        <v/>
      </c>
      <c r="J16" s="26" t="str">
        <f>IF(男子データ入力!P20="","",男子データ入力!P20)</f>
        <v/>
      </c>
      <c r="K16" s="15"/>
      <c r="L16" s="18"/>
      <c r="M16" s="593" t="s">
        <v>12</v>
      </c>
      <c r="N16" s="593"/>
      <c r="O16" s="593"/>
      <c r="P16" s="593"/>
      <c r="Q16" s="593"/>
      <c r="R16" s="593"/>
      <c r="S16" s="593"/>
      <c r="T16" s="593"/>
      <c r="U16" s="593"/>
      <c r="W16" s="18"/>
    </row>
    <row r="17" spans="1:23" ht="24" customHeight="1" thickBot="1">
      <c r="A17" s="24">
        <f>男子データ入力!B22</f>
        <v>7</v>
      </c>
      <c r="B17" s="575" t="str">
        <f>IF(男子データ入力!E23="","",男子データ入力!E23)</f>
        <v/>
      </c>
      <c r="C17" s="576"/>
      <c r="D17" s="576"/>
      <c r="E17" s="577"/>
      <c r="F17" s="25" t="str">
        <f>IF(男子データ入力!I22="","",男子データ入力!I22)</f>
        <v/>
      </c>
      <c r="G17" s="25" t="str">
        <f>IF(男子データ入力!L22="","",男子データ入力!L22)</f>
        <v/>
      </c>
      <c r="H17" s="25" t="str">
        <f>IF(男子データ入力!O80=0,"",男子データ入力!O80)</f>
        <v/>
      </c>
      <c r="I17" s="25" t="str">
        <f>IF(男子データ入力!Q80=0,"",男子データ入力!Q80)</f>
        <v/>
      </c>
      <c r="J17" s="26" t="str">
        <f>IF(男子データ入力!P22="","",男子データ入力!P22)</f>
        <v/>
      </c>
      <c r="K17" s="15"/>
      <c r="L17" s="18"/>
      <c r="M17" s="578" t="s">
        <v>1</v>
      </c>
      <c r="N17" s="579"/>
      <c r="O17" s="616" t="s">
        <v>226</v>
      </c>
      <c r="P17" s="617"/>
      <c r="Q17" s="617"/>
      <c r="R17" s="617"/>
      <c r="S17" s="578" t="s">
        <v>27</v>
      </c>
      <c r="T17" s="605"/>
      <c r="U17" s="613" t="s">
        <v>7</v>
      </c>
      <c r="V17" s="27"/>
      <c r="W17" s="18"/>
    </row>
    <row r="18" spans="1:23" ht="24" customHeight="1">
      <c r="A18" s="24">
        <f>男子データ入力!B24</f>
        <v>8</v>
      </c>
      <c r="B18" s="575" t="str">
        <f>IF(男子データ入力!E25="","",男子データ入力!E25)</f>
        <v/>
      </c>
      <c r="C18" s="576"/>
      <c r="D18" s="576"/>
      <c r="E18" s="577"/>
      <c r="F18" s="25" t="str">
        <f>IF(男子データ入力!I24="","",男子データ入力!I24)</f>
        <v/>
      </c>
      <c r="G18" s="25" t="str">
        <f>IF(男子データ入力!L24="","",男子データ入力!L24)</f>
        <v/>
      </c>
      <c r="H18" s="25" t="str">
        <f>IF(男子データ入力!O81=0,"",男子データ入力!O81)</f>
        <v/>
      </c>
      <c r="I18" s="25" t="str">
        <f>IF(男子データ入力!Q81=0,"",男子データ入力!Q81)</f>
        <v/>
      </c>
      <c r="J18" s="26" t="str">
        <f>IF(男子データ入力!P24="","",男子データ入力!P24)</f>
        <v/>
      </c>
      <c r="K18" s="15"/>
      <c r="L18" s="18"/>
      <c r="M18" s="625" t="s">
        <v>3</v>
      </c>
      <c r="N18" s="581"/>
      <c r="O18" s="580" t="s">
        <v>14</v>
      </c>
      <c r="P18" s="581"/>
      <c r="Q18" s="598" t="s">
        <v>4</v>
      </c>
      <c r="R18" s="598" t="s">
        <v>5</v>
      </c>
      <c r="S18" s="580" t="s">
        <v>6</v>
      </c>
      <c r="T18" s="581"/>
      <c r="U18" s="614"/>
      <c r="V18" s="27"/>
      <c r="W18" s="18"/>
    </row>
    <row r="19" spans="1:23" ht="24" customHeight="1" thickBot="1">
      <c r="A19" s="24">
        <f>男子データ入力!B26</f>
        <v>9</v>
      </c>
      <c r="B19" s="575" t="str">
        <f>IF(男子データ入力!E27="","",男子データ入力!E27)</f>
        <v/>
      </c>
      <c r="C19" s="576"/>
      <c r="D19" s="576"/>
      <c r="E19" s="577"/>
      <c r="F19" s="25" t="str">
        <f>IF(男子データ入力!I26="","",男子データ入力!I26)</f>
        <v/>
      </c>
      <c r="G19" s="25" t="str">
        <f>IF(男子データ入力!L26="","",男子データ入力!L26)</f>
        <v/>
      </c>
      <c r="H19" s="25" t="str">
        <f>IF(男子データ入力!O82=0,"",男子データ入力!O82)</f>
        <v/>
      </c>
      <c r="I19" s="25" t="str">
        <f>IF(男子データ入力!Q82=0,"",男子データ入力!Q82)</f>
        <v/>
      </c>
      <c r="J19" s="26" t="str">
        <f>IF(男子データ入力!P26="","",男子データ入力!P26)</f>
        <v/>
      </c>
      <c r="K19" s="15"/>
      <c r="L19" s="18"/>
      <c r="M19" s="19" t="s">
        <v>8</v>
      </c>
      <c r="N19" s="620" t="s">
        <v>15</v>
      </c>
      <c r="O19" s="621"/>
      <c r="P19" s="621"/>
      <c r="Q19" s="599"/>
      <c r="R19" s="599"/>
      <c r="S19" s="20" t="s">
        <v>10</v>
      </c>
      <c r="T19" s="20" t="s">
        <v>11</v>
      </c>
      <c r="U19" s="615"/>
      <c r="V19" s="27"/>
      <c r="W19" s="18"/>
    </row>
    <row r="20" spans="1:23" ht="24" customHeight="1">
      <c r="A20" s="24">
        <f>男子データ入力!B28</f>
        <v>10</v>
      </c>
      <c r="B20" s="575" t="str">
        <f>IF(男子データ入力!E29="","",男子データ入力!E29)</f>
        <v/>
      </c>
      <c r="C20" s="576"/>
      <c r="D20" s="576"/>
      <c r="E20" s="577"/>
      <c r="F20" s="25" t="str">
        <f>IF(男子データ入力!I28="","",男子データ入力!I28)</f>
        <v/>
      </c>
      <c r="G20" s="25" t="str">
        <f>IF(男子データ入力!L28="","",男子データ入力!L28)</f>
        <v/>
      </c>
      <c r="H20" s="25" t="str">
        <f>IF(男子データ入力!O83=0,"",男子データ入力!O83)</f>
        <v/>
      </c>
      <c r="I20" s="25" t="str">
        <f>IF(男子データ入力!Q83=0,"",男子データ入力!Q83)</f>
        <v/>
      </c>
      <c r="J20" s="26" t="str">
        <f>IF(男子データ入力!P28="","",男子データ入力!P28)</f>
        <v/>
      </c>
      <c r="K20" s="15"/>
      <c r="L20" s="18"/>
      <c r="M20" s="28" t="s">
        <v>16</v>
      </c>
      <c r="N20" s="580" t="s">
        <v>172</v>
      </c>
      <c r="O20" s="581"/>
      <c r="P20" s="581"/>
      <c r="Q20" s="22">
        <v>3</v>
      </c>
      <c r="R20" s="22" t="s">
        <v>17</v>
      </c>
      <c r="S20" s="22" t="s">
        <v>16</v>
      </c>
      <c r="T20" s="22"/>
      <c r="U20" s="29"/>
      <c r="V20" s="27"/>
      <c r="W20" s="18"/>
    </row>
    <row r="21" spans="1:23" ht="24" customHeight="1">
      <c r="A21" s="24">
        <f>男子データ入力!B30</f>
        <v>11</v>
      </c>
      <c r="B21" s="575" t="str">
        <f>IF(男子データ入力!E31="","",男子データ入力!E31)</f>
        <v/>
      </c>
      <c r="C21" s="576"/>
      <c r="D21" s="576"/>
      <c r="E21" s="577"/>
      <c r="F21" s="25" t="str">
        <f>IF(男子データ入力!I30="","",男子データ入力!I30)</f>
        <v/>
      </c>
      <c r="G21" s="25" t="str">
        <f>IF(男子データ入力!L30="","",男子データ入力!L30)</f>
        <v/>
      </c>
      <c r="H21" s="25" t="str">
        <f>IF(男子データ入力!O84=0,"",男子データ入力!O84)</f>
        <v/>
      </c>
      <c r="I21" s="25" t="str">
        <f>IF(男子データ入力!Q84=0,"",男子データ入力!Q84)</f>
        <v/>
      </c>
      <c r="J21" s="26" t="str">
        <f>IF(男子データ入力!P30="","",男子データ入力!P30)</f>
        <v/>
      </c>
      <c r="K21" s="15"/>
      <c r="L21" s="18"/>
      <c r="M21" s="30">
        <v>2</v>
      </c>
      <c r="N21" s="610" t="s">
        <v>18</v>
      </c>
      <c r="O21" s="611"/>
      <c r="P21" s="611"/>
      <c r="Q21" s="31">
        <v>3</v>
      </c>
      <c r="R21" s="31" t="s">
        <v>17</v>
      </c>
      <c r="S21" s="31"/>
      <c r="T21" s="31" t="s">
        <v>16</v>
      </c>
      <c r="U21" s="32"/>
      <c r="V21" s="27"/>
      <c r="W21" s="18"/>
    </row>
    <row r="22" spans="1:23" ht="24" customHeight="1">
      <c r="A22" s="33">
        <f>男子データ入力!B32</f>
        <v>12</v>
      </c>
      <c r="B22" s="575" t="str">
        <f>IF(男子データ入力!E33="","",男子データ入力!E33)</f>
        <v/>
      </c>
      <c r="C22" s="576"/>
      <c r="D22" s="576"/>
      <c r="E22" s="577"/>
      <c r="F22" s="25" t="str">
        <f>IF(男子データ入力!I32="","",男子データ入力!I32)</f>
        <v/>
      </c>
      <c r="G22" s="25" t="str">
        <f>IF(男子データ入力!L32="","",男子データ入力!L32)</f>
        <v/>
      </c>
      <c r="H22" s="25" t="str">
        <f>IF(男子データ入力!O85=0,"",男子データ入力!O85)</f>
        <v/>
      </c>
      <c r="I22" s="25" t="str">
        <f>IF(男子データ入力!Q85=0,"",男子データ入力!Q85)</f>
        <v/>
      </c>
      <c r="J22" s="26" t="str">
        <f>IF(男子データ入力!P32="","",男子データ入力!P32)</f>
        <v/>
      </c>
      <c r="K22" s="15"/>
      <c r="L22" s="18"/>
      <c r="M22" s="30">
        <v>3</v>
      </c>
      <c r="N22" s="610" t="s">
        <v>19</v>
      </c>
      <c r="O22" s="611"/>
      <c r="P22" s="611"/>
      <c r="Q22" s="31">
        <v>3</v>
      </c>
      <c r="R22" s="31" t="s">
        <v>17</v>
      </c>
      <c r="S22" s="31"/>
      <c r="T22" s="31" t="s">
        <v>16</v>
      </c>
      <c r="U22" s="32"/>
      <c r="V22" s="27"/>
      <c r="W22" s="18"/>
    </row>
    <row r="23" spans="1:23" ht="24" customHeight="1">
      <c r="A23" s="33">
        <f>男子データ入力!B34</f>
        <v>13</v>
      </c>
      <c r="B23" s="575" t="str">
        <f>IF(男子データ入力!E35="","",男子データ入力!E35)</f>
        <v/>
      </c>
      <c r="C23" s="576"/>
      <c r="D23" s="576"/>
      <c r="E23" s="577"/>
      <c r="F23" s="25" t="str">
        <f>IF(男子データ入力!I34="","",男子データ入力!I34)</f>
        <v/>
      </c>
      <c r="G23" s="25" t="str">
        <f>IF(男子データ入力!L34="","",男子データ入力!L34)</f>
        <v/>
      </c>
      <c r="H23" s="25" t="str">
        <f>IF(男子データ入力!O86=0,"",男子データ入力!O86)</f>
        <v/>
      </c>
      <c r="I23" s="25" t="str">
        <f>IF(男子データ入力!Q86=0,"",男子データ入力!Q86)</f>
        <v/>
      </c>
      <c r="J23" s="26" t="str">
        <f>IF(男子データ入力!P34="","",男子データ入力!P34)</f>
        <v/>
      </c>
      <c r="K23" s="15"/>
      <c r="L23" s="18"/>
      <c r="M23" s="30">
        <v>4</v>
      </c>
      <c r="N23" s="610" t="s">
        <v>20</v>
      </c>
      <c r="O23" s="611"/>
      <c r="P23" s="611"/>
      <c r="Q23" s="31">
        <v>2</v>
      </c>
      <c r="R23" s="31" t="s">
        <v>17</v>
      </c>
      <c r="S23" s="31"/>
      <c r="T23" s="31" t="s">
        <v>21</v>
      </c>
      <c r="U23" s="32"/>
      <c r="V23" s="27"/>
      <c r="W23" s="18"/>
    </row>
    <row r="24" spans="1:23" ht="24" customHeight="1">
      <c r="A24" s="33">
        <f>男子データ入力!B36</f>
        <v>14</v>
      </c>
      <c r="B24" s="575" t="str">
        <f>IF(男子データ入力!E37="","",男子データ入力!E37)</f>
        <v/>
      </c>
      <c r="C24" s="576"/>
      <c r="D24" s="576"/>
      <c r="E24" s="577"/>
      <c r="F24" s="25" t="str">
        <f>IF(男子データ入力!I36="","",男子データ入力!I36)</f>
        <v/>
      </c>
      <c r="G24" s="25" t="str">
        <f>IF(男子データ入力!L36="","",男子データ入力!L36)</f>
        <v/>
      </c>
      <c r="H24" s="25" t="str">
        <f>IF(男子データ入力!O87=0,"",男子データ入力!O87)</f>
        <v/>
      </c>
      <c r="I24" s="25" t="str">
        <f>IF(男子データ入力!Q87=0,"",男子データ入力!Q87)</f>
        <v/>
      </c>
      <c r="J24" s="26" t="str">
        <f>IF(男子データ入力!P36="","",男子データ入力!P36)</f>
        <v/>
      </c>
      <c r="K24" s="15"/>
      <c r="L24" s="18"/>
      <c r="M24" s="30">
        <v>5</v>
      </c>
      <c r="N24" s="610" t="s">
        <v>22</v>
      </c>
      <c r="O24" s="611"/>
      <c r="P24" s="611"/>
      <c r="Q24" s="31">
        <v>2</v>
      </c>
      <c r="R24" s="31" t="s">
        <v>17</v>
      </c>
      <c r="S24" s="31"/>
      <c r="T24" s="31" t="s">
        <v>21</v>
      </c>
      <c r="U24" s="32"/>
      <c r="V24" s="27"/>
      <c r="W24" s="18"/>
    </row>
    <row r="25" spans="1:23" ht="24" customHeight="1">
      <c r="A25" s="33">
        <f>男子データ入力!B38</f>
        <v>15</v>
      </c>
      <c r="B25" s="575" t="str">
        <f>IF(男子データ入力!E39="","",男子データ入力!E39)</f>
        <v/>
      </c>
      <c r="C25" s="576"/>
      <c r="D25" s="576"/>
      <c r="E25" s="577"/>
      <c r="F25" s="25" t="str">
        <f>IF(男子データ入力!I38="","",男子データ入力!I38)</f>
        <v/>
      </c>
      <c r="G25" s="25" t="str">
        <f>IF(男子データ入力!L38="","",男子データ入力!L38)</f>
        <v/>
      </c>
      <c r="H25" s="25" t="str">
        <f>IF(男子データ入力!O88=0,"",男子データ入力!O88)</f>
        <v/>
      </c>
      <c r="I25" s="25" t="str">
        <f>IF(男子データ入力!Q88=0,"",男子データ入力!Q88)</f>
        <v/>
      </c>
      <c r="J25" s="26" t="str">
        <f>IF(男子データ入力!P38="","",男子データ入力!P38)</f>
        <v/>
      </c>
      <c r="K25" s="15"/>
      <c r="L25" s="18"/>
      <c r="M25" s="30">
        <v>6</v>
      </c>
      <c r="N25" s="610" t="s">
        <v>23</v>
      </c>
      <c r="O25" s="611"/>
      <c r="P25" s="611"/>
      <c r="Q25" s="31">
        <v>2</v>
      </c>
      <c r="R25" s="31" t="s">
        <v>17</v>
      </c>
      <c r="S25" s="31" t="s">
        <v>21</v>
      </c>
      <c r="T25" s="31"/>
      <c r="U25" s="32"/>
      <c r="V25" s="27"/>
      <c r="W25" s="18"/>
    </row>
    <row r="26" spans="1:23" ht="24" customHeight="1">
      <c r="A26" s="33">
        <f>男子データ入力!B40</f>
        <v>16</v>
      </c>
      <c r="B26" s="575" t="str">
        <f>IF(男子データ入力!E41="","",男子データ入力!E41)</f>
        <v/>
      </c>
      <c r="C26" s="576"/>
      <c r="D26" s="576"/>
      <c r="E26" s="577"/>
      <c r="F26" s="25" t="str">
        <f>IF(男子データ入力!I40="","",男子データ入力!I40)</f>
        <v/>
      </c>
      <c r="G26" s="25" t="str">
        <f>IF(男子データ入力!L40="","",男子データ入力!L40)</f>
        <v/>
      </c>
      <c r="H26" s="25" t="str">
        <f>IF(男子データ入力!O89=0,"",男子データ入力!O89)</f>
        <v/>
      </c>
      <c r="I26" s="25" t="str">
        <f>IF(男子データ入力!Q89=0,"",男子データ入力!Q89)</f>
        <v/>
      </c>
      <c r="J26" s="26" t="str">
        <f>IF(男子データ入力!P40="","",男子データ入力!P40)</f>
        <v/>
      </c>
      <c r="K26" s="15"/>
      <c r="L26" s="18"/>
      <c r="W26" s="18"/>
    </row>
    <row r="27" spans="1:23" ht="24" customHeight="1">
      <c r="A27" s="33">
        <f>男子データ入力!B42</f>
        <v>17</v>
      </c>
      <c r="B27" s="575" t="str">
        <f>IF(男子データ入力!E43="","",男子データ入力!E43)</f>
        <v/>
      </c>
      <c r="C27" s="576"/>
      <c r="D27" s="576"/>
      <c r="E27" s="577"/>
      <c r="F27" s="25" t="str">
        <f>IF(男子データ入力!I42="","",男子データ入力!I42)</f>
        <v/>
      </c>
      <c r="G27" s="25" t="str">
        <f>IF(男子データ入力!L42="","",男子データ入力!L42)</f>
        <v/>
      </c>
      <c r="H27" s="25" t="str">
        <f>IF(男子データ入力!O90=0,"",男子データ入力!O90)</f>
        <v/>
      </c>
      <c r="I27" s="25" t="str">
        <f>IF(男子データ入力!Q90=0,"",男子データ入力!Q90)</f>
        <v/>
      </c>
      <c r="J27" s="26" t="str">
        <f>IF(男子データ入力!P42="","",男子データ入力!P42)</f>
        <v/>
      </c>
      <c r="K27" s="15"/>
      <c r="L27" s="18"/>
      <c r="W27" s="18"/>
    </row>
    <row r="28" spans="1:23" ht="24" customHeight="1">
      <c r="A28" s="33">
        <f>男子データ入力!B44</f>
        <v>18</v>
      </c>
      <c r="B28" s="575" t="str">
        <f>IF(男子データ入力!E45="","",男子データ入力!E45)</f>
        <v/>
      </c>
      <c r="C28" s="576"/>
      <c r="D28" s="576"/>
      <c r="E28" s="577"/>
      <c r="F28" s="25" t="str">
        <f>IF(男子データ入力!I44="","",男子データ入力!I44)</f>
        <v/>
      </c>
      <c r="G28" s="25" t="str">
        <f>IF(男子データ入力!L44="","",男子データ入力!L44)</f>
        <v/>
      </c>
      <c r="H28" s="25" t="str">
        <f>IF(男子データ入力!O91=0,"",男子データ入力!O91)</f>
        <v/>
      </c>
      <c r="I28" s="25" t="str">
        <f>IF(男子データ入力!Q91=0,"",男子データ入力!Q91)</f>
        <v/>
      </c>
      <c r="J28" s="26" t="str">
        <f>IF(男子データ入力!P44="","",男子データ入力!P44)</f>
        <v/>
      </c>
      <c r="K28" s="15"/>
      <c r="L28" s="18"/>
      <c r="W28" s="18"/>
    </row>
    <row r="29" spans="1:23" ht="24" customHeight="1">
      <c r="A29" s="33">
        <f>男子データ入力!B46</f>
        <v>19</v>
      </c>
      <c r="B29" s="575" t="str">
        <f>IF(男子データ入力!E47="","",男子データ入力!E47)</f>
        <v/>
      </c>
      <c r="C29" s="576"/>
      <c r="D29" s="576"/>
      <c r="E29" s="577"/>
      <c r="F29" s="25" t="str">
        <f>IF(男子データ入力!I46="","",男子データ入力!I46)</f>
        <v/>
      </c>
      <c r="G29" s="25" t="str">
        <f>IF(男子データ入力!L46="","",男子データ入力!L46)</f>
        <v/>
      </c>
      <c r="H29" s="25" t="str">
        <f>IF(男子データ入力!O92=0,"",男子データ入力!O92)</f>
        <v/>
      </c>
      <c r="I29" s="25" t="str">
        <f>IF(男子データ入力!Q92=0,"",男子データ入力!Q92)</f>
        <v/>
      </c>
      <c r="J29" s="26" t="str">
        <f>IF(男子データ入力!P46="","",男子データ入力!P46)</f>
        <v/>
      </c>
      <c r="K29" s="15"/>
      <c r="L29" s="18"/>
      <c r="W29" s="18"/>
    </row>
    <row r="30" spans="1:23" ht="24" customHeight="1" thickBot="1">
      <c r="A30" s="33">
        <f>男子データ入力!B48</f>
        <v>20</v>
      </c>
      <c r="B30" s="607" t="str">
        <f>IF(男子データ入力!E49="","",男子データ入力!E49)</f>
        <v/>
      </c>
      <c r="C30" s="608"/>
      <c r="D30" s="608"/>
      <c r="E30" s="609"/>
      <c r="F30" s="22" t="str">
        <f>IF(男子データ入力!I48="","",男子データ入力!I48)</f>
        <v/>
      </c>
      <c r="G30" s="22" t="str">
        <f>IF(男子データ入力!L48="","",男子データ入力!L48)</f>
        <v/>
      </c>
      <c r="H30" s="22" t="str">
        <f>IF(男子データ入力!O93=0,"",男子データ入力!O93)</f>
        <v/>
      </c>
      <c r="I30" s="22" t="str">
        <f>IF(男子データ入力!Q93=0,"",男子データ入力!Q93)</f>
        <v/>
      </c>
      <c r="J30" s="34" t="str">
        <f>IF(男子データ入力!P48="","",男子データ入力!P48)</f>
        <v/>
      </c>
      <c r="K30" s="15"/>
      <c r="L30" s="18"/>
      <c r="W30" s="18"/>
    </row>
    <row r="31" spans="1:23" ht="13">
      <c r="A31" s="35"/>
      <c r="B31" s="35"/>
      <c r="C31" s="35"/>
      <c r="D31" s="35"/>
      <c r="E31" s="35"/>
      <c r="F31" s="35"/>
      <c r="G31" s="35"/>
      <c r="H31" s="35"/>
      <c r="I31" s="35"/>
      <c r="J31" s="35"/>
      <c r="L31" s="17"/>
      <c r="M31" s="17"/>
      <c r="N31" s="17"/>
      <c r="O31" s="17"/>
      <c r="P31" s="17"/>
      <c r="Q31" s="17"/>
      <c r="R31" s="17"/>
      <c r="S31" s="17"/>
      <c r="T31" s="17"/>
      <c r="U31" s="17"/>
      <c r="V31" s="17"/>
    </row>
    <row r="32" spans="1:23" ht="61.5" customHeight="1">
      <c r="A32" s="634" t="s">
        <v>256</v>
      </c>
      <c r="B32" s="634"/>
      <c r="C32" s="634"/>
      <c r="D32" s="634"/>
      <c r="E32" s="634"/>
      <c r="F32" s="634"/>
      <c r="G32" s="634"/>
      <c r="H32" s="634"/>
      <c r="I32" s="634"/>
      <c r="J32" s="634"/>
      <c r="K32" s="634"/>
      <c r="L32" s="634"/>
      <c r="M32" s="634"/>
      <c r="N32" s="634"/>
      <c r="O32" s="634"/>
      <c r="P32" s="634"/>
      <c r="Q32" s="634"/>
      <c r="R32" s="634"/>
      <c r="S32" s="634"/>
      <c r="T32" s="634"/>
      <c r="U32" s="634"/>
      <c r="V32" s="634"/>
    </row>
    <row r="33" spans="1:22" ht="7.5" customHeight="1">
      <c r="A33" s="36"/>
      <c r="B33" s="36"/>
      <c r="C33" s="36"/>
      <c r="D33" s="36"/>
      <c r="E33" s="36"/>
      <c r="F33" s="36"/>
      <c r="G33" s="36"/>
      <c r="H33" s="36"/>
      <c r="I33" s="36"/>
      <c r="J33" s="36"/>
      <c r="K33" s="36"/>
      <c r="L33" s="36"/>
      <c r="M33" s="36"/>
      <c r="N33" s="36"/>
      <c r="O33" s="36"/>
      <c r="P33" s="36"/>
      <c r="Q33" s="36"/>
      <c r="R33" s="36"/>
      <c r="S33" s="36"/>
      <c r="T33" s="36"/>
      <c r="U33" s="36"/>
      <c r="V33" s="36"/>
    </row>
    <row r="34" spans="1:22" ht="15.4" customHeight="1">
      <c r="A34" s="590" t="s">
        <v>171</v>
      </c>
      <c r="B34" s="590"/>
      <c r="C34" s="590"/>
      <c r="D34" s="590"/>
      <c r="E34" s="590"/>
    </row>
    <row r="35" spans="1:22" ht="8.25" customHeight="1">
      <c r="A35" s="37"/>
      <c r="B35" s="37"/>
      <c r="C35" s="37"/>
      <c r="D35" s="37"/>
      <c r="E35" s="37"/>
    </row>
    <row r="36" spans="1:22" ht="13.15" customHeight="1">
      <c r="B36" s="612" t="str">
        <f>IF(男子データ入力!F3="","",男子データ入力!F3)</f>
        <v/>
      </c>
      <c r="C36" s="612"/>
      <c r="D36" s="612"/>
      <c r="E36" s="612"/>
      <c r="F36" s="606" t="str">
        <f>IF(男子データ入力!F4="","",男子データ入力!F4)</f>
        <v/>
      </c>
      <c r="G36" s="606"/>
      <c r="H36" s="606"/>
      <c r="I36" s="606"/>
      <c r="J36" s="606"/>
      <c r="K36" s="589" t="s">
        <v>24</v>
      </c>
      <c r="L36" s="589"/>
      <c r="M36" s="589"/>
      <c r="N36" s="589"/>
      <c r="O36" s="604" t="str">
        <f>IF(男子データ入力!F5="","",男子データ入力!F5)</f>
        <v/>
      </c>
      <c r="P36" s="604"/>
      <c r="Q36" s="604"/>
      <c r="R36" s="604"/>
      <c r="S36" s="604"/>
      <c r="T36" s="604"/>
      <c r="U36" s="13" t="s">
        <v>25</v>
      </c>
    </row>
  </sheetData>
  <sheetProtection sheet="1" selectLockedCells="1" selectUnlockedCells="1"/>
  <mergeCells count="62">
    <mergeCell ref="N23:P23"/>
    <mergeCell ref="N25:P25"/>
    <mergeCell ref="H8:I9"/>
    <mergeCell ref="B14:E14"/>
    <mergeCell ref="A32:V32"/>
    <mergeCell ref="B23:E23"/>
    <mergeCell ref="N21:P21"/>
    <mergeCell ref="B12:E12"/>
    <mergeCell ref="B13:E13"/>
    <mergeCell ref="N22:P22"/>
    <mergeCell ref="S18:T18"/>
    <mergeCell ref="B26:E26"/>
    <mergeCell ref="U17:U19"/>
    <mergeCell ref="N19:P19"/>
    <mergeCell ref="B17:E17"/>
    <mergeCell ref="C8:D8"/>
    <mergeCell ref="O18:P18"/>
    <mergeCell ref="F7:G7"/>
    <mergeCell ref="H7:I7"/>
    <mergeCell ref="B19:E19"/>
    <mergeCell ref="M18:N18"/>
    <mergeCell ref="A9:B9"/>
    <mergeCell ref="B28:E28"/>
    <mergeCell ref="S17:T17"/>
    <mergeCell ref="F36:J36"/>
    <mergeCell ref="B30:E30"/>
    <mergeCell ref="N24:P24"/>
    <mergeCell ref="R18:R19"/>
    <mergeCell ref="B36:E36"/>
    <mergeCell ref="Q18:Q19"/>
    <mergeCell ref="O17:R17"/>
    <mergeCell ref="B18:E18"/>
    <mergeCell ref="B1:U1"/>
    <mergeCell ref="B16:E16"/>
    <mergeCell ref="M16:U16"/>
    <mergeCell ref="B10:E10"/>
    <mergeCell ref="B11:E11"/>
    <mergeCell ref="F8:F10"/>
    <mergeCell ref="G8:G10"/>
    <mergeCell ref="M8:U15"/>
    <mergeCell ref="B3:V3"/>
    <mergeCell ref="A7:B7"/>
    <mergeCell ref="K36:N36"/>
    <mergeCell ref="A34:E34"/>
    <mergeCell ref="B24:E24"/>
    <mergeCell ref="B15:E15"/>
    <mergeCell ref="M7:U7"/>
    <mergeCell ref="B29:E29"/>
    <mergeCell ref="B21:E21"/>
    <mergeCell ref="O36:T36"/>
    <mergeCell ref="B25:E25"/>
    <mergeCell ref="B27:E27"/>
    <mergeCell ref="B22:E22"/>
    <mergeCell ref="M17:N17"/>
    <mergeCell ref="B20:E20"/>
    <mergeCell ref="N20:P20"/>
    <mergeCell ref="A6:B6"/>
    <mergeCell ref="C6:E6"/>
    <mergeCell ref="C7:E7"/>
    <mergeCell ref="J7:J10"/>
    <mergeCell ref="A8:B8"/>
    <mergeCell ref="C9:E9"/>
  </mergeCells>
  <phoneticPr fontId="3"/>
  <printOptions gridLinesSet="0"/>
  <pageMargins left="0.51181102362204722" right="0.3543307086614173" top="0.39370078740157477" bottom="0.39370078740157477" header="0.47244094488188976" footer="0.47244094488188976"/>
  <pageSetup paperSize="9" orientation="portrait" verticalDpi="300" r:id="rId1"/>
  <headerFooter alignWithMargins="0"/>
  <ignoredErrors>
    <ignoredError sqref="B11 B14 B12:E13 B15:E30 C14:E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view="pageBreakPreview" zoomScaleSheetLayoutView="100" workbookViewId="0">
      <selection activeCell="B1" sqref="B1:U1"/>
    </sheetView>
  </sheetViews>
  <sheetFormatPr defaultColWidth="9" defaultRowHeight="11.15" customHeight="1"/>
  <cols>
    <col min="1" max="1" width="4.08984375" style="287" customWidth="1"/>
    <col min="2" max="2" width="6.26953125" style="287" customWidth="1"/>
    <col min="3" max="5" width="7.08984375" style="287" customWidth="1"/>
    <col min="6" max="10" width="4.26953125" style="287" customWidth="1"/>
    <col min="11" max="12" width="1.90625" style="287" customWidth="1"/>
    <col min="13" max="13" width="3.36328125" style="287" customWidth="1"/>
    <col min="14" max="16" width="5.36328125" style="287" customWidth="1"/>
    <col min="17" max="21" width="3.08984375" style="287" customWidth="1"/>
    <col min="22" max="22" width="2.26953125" style="287" customWidth="1"/>
    <col min="23" max="23" width="2" style="287" customWidth="1"/>
    <col min="24" max="16384" width="9" style="287"/>
  </cols>
  <sheetData>
    <row r="1" spans="1:25" ht="28.5" customHeight="1">
      <c r="B1" s="592" t="s">
        <v>265</v>
      </c>
      <c r="C1" s="592"/>
      <c r="D1" s="592"/>
      <c r="E1" s="592"/>
      <c r="F1" s="592"/>
      <c r="G1" s="592"/>
      <c r="H1" s="592"/>
      <c r="I1" s="592"/>
      <c r="J1" s="592"/>
      <c r="K1" s="592"/>
      <c r="L1" s="592"/>
      <c r="M1" s="592"/>
      <c r="N1" s="592"/>
      <c r="O1" s="592"/>
      <c r="P1" s="592"/>
      <c r="Q1" s="592"/>
      <c r="R1" s="592"/>
      <c r="S1" s="592"/>
      <c r="T1" s="592"/>
      <c r="U1" s="592"/>
      <c r="V1" s="288"/>
      <c r="W1" s="288"/>
      <c r="X1" s="288"/>
      <c r="Y1" s="288"/>
    </row>
    <row r="2" spans="1:25" ht="7.5" customHeight="1"/>
    <row r="3" spans="1:25" ht="22.5" customHeight="1">
      <c r="B3" s="676" t="s">
        <v>0</v>
      </c>
      <c r="C3" s="676"/>
      <c r="D3" s="676"/>
      <c r="E3" s="676"/>
      <c r="F3" s="676"/>
      <c r="G3" s="676"/>
      <c r="H3" s="676"/>
      <c r="I3" s="676"/>
      <c r="J3" s="676"/>
      <c r="K3" s="676"/>
      <c r="L3" s="676"/>
      <c r="M3" s="676"/>
      <c r="N3" s="676"/>
      <c r="O3" s="676"/>
      <c r="P3" s="676"/>
      <c r="Q3" s="676"/>
      <c r="R3" s="676"/>
      <c r="S3" s="676"/>
      <c r="T3" s="676"/>
      <c r="U3" s="676"/>
      <c r="V3" s="676"/>
    </row>
    <row r="4" spans="1:25" ht="5.25" customHeight="1"/>
    <row r="5" spans="1:25" s="289" customFormat="1" ht="21" customHeight="1" thickBot="1">
      <c r="B5" s="286" t="s">
        <v>263</v>
      </c>
      <c r="C5" s="290"/>
    </row>
    <row r="6" spans="1:25" ht="22.5" customHeight="1" thickBot="1">
      <c r="A6" s="644" t="s">
        <v>186</v>
      </c>
      <c r="B6" s="645"/>
      <c r="C6" s="646" t="str">
        <f>IF(女子データ入力!F2="","",女子データ入力!F2)</f>
        <v>　</v>
      </c>
      <c r="D6" s="647"/>
      <c r="E6" s="648"/>
      <c r="Y6" s="289"/>
    </row>
    <row r="7" spans="1:25" ht="24" customHeight="1" thickBot="1">
      <c r="A7" s="677" t="s">
        <v>1</v>
      </c>
      <c r="B7" s="678"/>
      <c r="C7" s="679" t="str">
        <f>IF(女子データ入力!F4="","",女子データ入力!F4)</f>
        <v/>
      </c>
      <c r="D7" s="680"/>
      <c r="E7" s="680"/>
      <c r="F7" s="681" t="s">
        <v>76</v>
      </c>
      <c r="G7" s="681"/>
      <c r="H7" s="668" t="s">
        <v>161</v>
      </c>
      <c r="I7" s="672"/>
      <c r="J7" s="673" t="s">
        <v>7</v>
      </c>
      <c r="K7" s="291"/>
      <c r="L7" s="292"/>
      <c r="M7" s="682" t="s">
        <v>2</v>
      </c>
      <c r="N7" s="682"/>
      <c r="O7" s="682"/>
      <c r="P7" s="682"/>
      <c r="Q7" s="682"/>
      <c r="R7" s="682"/>
      <c r="S7" s="682"/>
      <c r="T7" s="682"/>
      <c r="U7" s="682"/>
      <c r="V7" s="293"/>
      <c r="W7" s="294"/>
    </row>
    <row r="8" spans="1:25" ht="24" customHeight="1">
      <c r="A8" s="690" t="s">
        <v>3</v>
      </c>
      <c r="B8" s="691"/>
      <c r="C8" s="654" t="str">
        <f>IF(女子データ入力!F6="","",女子データ入力!F6)</f>
        <v/>
      </c>
      <c r="D8" s="655"/>
      <c r="E8" s="329" t="str">
        <f>IF(女子データ入力!I6="""","""",女子データ入力!I6)</f>
        <v>　</v>
      </c>
      <c r="F8" s="693" t="s">
        <v>4</v>
      </c>
      <c r="G8" s="693" t="s">
        <v>5</v>
      </c>
      <c r="H8" s="654" t="s">
        <v>6</v>
      </c>
      <c r="I8" s="687"/>
      <c r="J8" s="674"/>
      <c r="K8" s="291"/>
      <c r="L8" s="294"/>
      <c r="M8" s="666" t="s">
        <v>26</v>
      </c>
      <c r="N8" s="666"/>
      <c r="O8" s="666"/>
      <c r="P8" s="666"/>
      <c r="Q8" s="666"/>
      <c r="R8" s="666"/>
      <c r="S8" s="666"/>
      <c r="T8" s="666"/>
      <c r="U8" s="666"/>
      <c r="W8" s="294"/>
    </row>
    <row r="9" spans="1:25" ht="24" customHeight="1">
      <c r="A9" s="685" t="s">
        <v>218</v>
      </c>
      <c r="B9" s="686"/>
      <c r="C9" s="651" t="str">
        <f>IF(女子データ入力!F7="","",女子データ入力!F7)</f>
        <v/>
      </c>
      <c r="D9" s="652"/>
      <c r="E9" s="653"/>
      <c r="F9" s="659"/>
      <c r="G9" s="659"/>
      <c r="H9" s="688"/>
      <c r="I9" s="689"/>
      <c r="J9" s="674"/>
      <c r="K9" s="291"/>
      <c r="L9" s="294"/>
      <c r="M9" s="666"/>
      <c r="N9" s="666"/>
      <c r="O9" s="666"/>
      <c r="P9" s="666"/>
      <c r="Q9" s="666"/>
      <c r="R9" s="666"/>
      <c r="S9" s="666"/>
      <c r="T9" s="666"/>
      <c r="U9" s="666"/>
      <c r="W9" s="294"/>
    </row>
    <row r="10" spans="1:25" ht="24" customHeight="1" thickBot="1">
      <c r="A10" s="295" t="s">
        <v>8</v>
      </c>
      <c r="B10" s="683" t="s">
        <v>9</v>
      </c>
      <c r="C10" s="684"/>
      <c r="D10" s="684"/>
      <c r="E10" s="684"/>
      <c r="F10" s="660"/>
      <c r="G10" s="660"/>
      <c r="H10" s="296" t="s">
        <v>10</v>
      </c>
      <c r="I10" s="296" t="s">
        <v>11</v>
      </c>
      <c r="J10" s="675"/>
      <c r="K10" s="291"/>
      <c r="L10" s="294"/>
      <c r="M10" s="666"/>
      <c r="N10" s="666"/>
      <c r="O10" s="666"/>
      <c r="P10" s="666"/>
      <c r="Q10" s="666"/>
      <c r="R10" s="666"/>
      <c r="S10" s="666"/>
      <c r="T10" s="666"/>
      <c r="U10" s="666"/>
      <c r="W10" s="294"/>
    </row>
    <row r="11" spans="1:25" ht="24" customHeight="1">
      <c r="A11" s="297">
        <f>女子データ入力!B10</f>
        <v>1</v>
      </c>
      <c r="B11" s="692" t="str">
        <f>IF(女子データ入力!E11="","",女子データ入力!E11)</f>
        <v/>
      </c>
      <c r="C11" s="692"/>
      <c r="D11" s="692"/>
      <c r="E11" s="692"/>
      <c r="F11" s="298" t="str">
        <f>IF(女子データ入力!I10="","",女子データ入力!I10)</f>
        <v/>
      </c>
      <c r="G11" s="298" t="str">
        <f>IF(女子データ入力!L10="","",女子データ入力!L10)</f>
        <v/>
      </c>
      <c r="H11" s="298" t="str">
        <f>IF(女子データ入力!O74=0,"",女子データ入力!O74)</f>
        <v/>
      </c>
      <c r="I11" s="298" t="str">
        <f>IF(女子データ入力!Q74=0,"",女子データ入力!Q74)</f>
        <v/>
      </c>
      <c r="J11" s="299" t="str">
        <f>IF(女子データ入力!P10="","",女子データ入力!P10)</f>
        <v/>
      </c>
      <c r="K11" s="291"/>
      <c r="L11" s="294"/>
      <c r="M11" s="666"/>
      <c r="N11" s="666"/>
      <c r="O11" s="666"/>
      <c r="P11" s="666"/>
      <c r="Q11" s="666"/>
      <c r="R11" s="666"/>
      <c r="S11" s="666"/>
      <c r="T11" s="666"/>
      <c r="U11" s="666"/>
      <c r="W11" s="294"/>
    </row>
    <row r="12" spans="1:25" ht="24" customHeight="1">
      <c r="A12" s="300">
        <f>女子データ入力!B12</f>
        <v>2</v>
      </c>
      <c r="B12" s="637" t="str">
        <f>IF(女子データ入力!E13="","",女子データ入力!E13)</f>
        <v/>
      </c>
      <c r="C12" s="638"/>
      <c r="D12" s="638"/>
      <c r="E12" s="639"/>
      <c r="F12" s="301" t="str">
        <f>IF(女子データ入力!I12="","",女子データ入力!I12)</f>
        <v/>
      </c>
      <c r="G12" s="301" t="str">
        <f>IF(女子データ入力!L12="","",女子データ入力!L12)</f>
        <v/>
      </c>
      <c r="H12" s="301" t="str">
        <f>IF(女子データ入力!O75=0,"",女子データ入力!O75)</f>
        <v/>
      </c>
      <c r="I12" s="301" t="str">
        <f>IF(女子データ入力!Q75=0,"",女子データ入力!Q75)</f>
        <v/>
      </c>
      <c r="J12" s="302" t="str">
        <f>IF(女子データ入力!P12="","",女子データ入力!P12)</f>
        <v/>
      </c>
      <c r="K12" s="291"/>
      <c r="L12" s="294"/>
      <c r="M12" s="666"/>
      <c r="N12" s="666"/>
      <c r="O12" s="666"/>
      <c r="P12" s="666"/>
      <c r="Q12" s="666"/>
      <c r="R12" s="666"/>
      <c r="S12" s="666"/>
      <c r="T12" s="666"/>
      <c r="U12" s="666"/>
      <c r="W12" s="294"/>
    </row>
    <row r="13" spans="1:25" ht="24" customHeight="1">
      <c r="A13" s="300">
        <f>女子データ入力!B14</f>
        <v>3</v>
      </c>
      <c r="B13" s="637" t="str">
        <f>IF(女子データ入力!E15="","",女子データ入力!E15)</f>
        <v/>
      </c>
      <c r="C13" s="638"/>
      <c r="D13" s="638"/>
      <c r="E13" s="639"/>
      <c r="F13" s="301" t="str">
        <f>IF(女子データ入力!I14="","",女子データ入力!I14)</f>
        <v/>
      </c>
      <c r="G13" s="301" t="str">
        <f>IF(女子データ入力!L14="","",女子データ入力!L14)</f>
        <v/>
      </c>
      <c r="H13" s="301" t="str">
        <f>IF(女子データ入力!O76=0,"",女子データ入力!O76)</f>
        <v/>
      </c>
      <c r="I13" s="301" t="str">
        <f>IF(女子データ入力!Q76=0,"",女子データ入力!Q76)</f>
        <v/>
      </c>
      <c r="J13" s="302" t="str">
        <f>IF(女子データ入力!P14="","",女子データ入力!P14)</f>
        <v/>
      </c>
      <c r="K13" s="291"/>
      <c r="L13" s="294"/>
      <c r="M13" s="666"/>
      <c r="N13" s="666"/>
      <c r="O13" s="666"/>
      <c r="P13" s="666"/>
      <c r="Q13" s="666"/>
      <c r="R13" s="666"/>
      <c r="S13" s="666"/>
      <c r="T13" s="666"/>
      <c r="U13" s="666"/>
      <c r="W13" s="294"/>
    </row>
    <row r="14" spans="1:25" ht="24" customHeight="1">
      <c r="A14" s="300">
        <f>女子データ入力!B16</f>
        <v>4</v>
      </c>
      <c r="B14" s="637" t="str">
        <f>IF(女子データ入力!E17="","",女子データ入力!E17)</f>
        <v/>
      </c>
      <c r="C14" s="638"/>
      <c r="D14" s="638"/>
      <c r="E14" s="639"/>
      <c r="F14" s="301" t="str">
        <f>IF(女子データ入力!I16="","",女子データ入力!I16)</f>
        <v/>
      </c>
      <c r="G14" s="301" t="str">
        <f>IF(女子データ入力!L16="","",女子データ入力!L16)</f>
        <v/>
      </c>
      <c r="H14" s="301" t="str">
        <f>IF(女子データ入力!O77=0,"",女子データ入力!O77)</f>
        <v/>
      </c>
      <c r="I14" s="301" t="str">
        <f>IF(女子データ入力!Q77=0,"",女子データ入力!Q77)</f>
        <v/>
      </c>
      <c r="J14" s="302" t="str">
        <f>IF(女子データ入力!P16="","",女子データ入力!P16)</f>
        <v/>
      </c>
      <c r="K14" s="291"/>
      <c r="L14" s="294"/>
      <c r="M14" s="666"/>
      <c r="N14" s="666"/>
      <c r="O14" s="666"/>
      <c r="P14" s="666"/>
      <c r="Q14" s="666"/>
      <c r="R14" s="666"/>
      <c r="S14" s="666"/>
      <c r="T14" s="666"/>
      <c r="U14" s="666"/>
      <c r="W14" s="294"/>
    </row>
    <row r="15" spans="1:25" ht="24" customHeight="1">
      <c r="A15" s="300">
        <f>女子データ入力!B18</f>
        <v>5</v>
      </c>
      <c r="B15" s="637" t="str">
        <f>IF(女子データ入力!E19="","",女子データ入力!E19)</f>
        <v/>
      </c>
      <c r="C15" s="638"/>
      <c r="D15" s="638"/>
      <c r="E15" s="639"/>
      <c r="F15" s="301" t="str">
        <f>IF(女子データ入力!I18="","",女子データ入力!I18)</f>
        <v/>
      </c>
      <c r="G15" s="301" t="str">
        <f>IF(女子データ入力!L18="","",女子データ入力!L18)</f>
        <v/>
      </c>
      <c r="H15" s="301" t="str">
        <f>IF(女子データ入力!O78=0,"",女子データ入力!O78)</f>
        <v/>
      </c>
      <c r="I15" s="301" t="str">
        <f>IF(女子データ入力!Q78=0,"",女子データ入力!Q78)</f>
        <v/>
      </c>
      <c r="J15" s="302" t="str">
        <f>IF(女子データ入力!P18="","",女子データ入力!P18)</f>
        <v/>
      </c>
      <c r="K15" s="291"/>
      <c r="L15" s="294"/>
      <c r="M15" s="666"/>
      <c r="N15" s="666"/>
      <c r="O15" s="666"/>
      <c r="P15" s="666"/>
      <c r="Q15" s="666"/>
      <c r="R15" s="666"/>
      <c r="S15" s="666"/>
      <c r="T15" s="666"/>
      <c r="U15" s="666"/>
      <c r="W15" s="294"/>
    </row>
    <row r="16" spans="1:25" ht="24" customHeight="1" thickBot="1">
      <c r="A16" s="300">
        <f>女子データ入力!B20</f>
        <v>6</v>
      </c>
      <c r="B16" s="637" t="str">
        <f>IF(女子データ入力!E21="","",女子データ入力!E21)</f>
        <v/>
      </c>
      <c r="C16" s="638"/>
      <c r="D16" s="638"/>
      <c r="E16" s="639"/>
      <c r="F16" s="301" t="str">
        <f>IF(女子データ入力!I20="","",女子データ入力!I20)</f>
        <v/>
      </c>
      <c r="G16" s="301" t="str">
        <f>IF(女子データ入力!L20="","",女子データ入力!L20)</f>
        <v/>
      </c>
      <c r="H16" s="301" t="str">
        <f>IF(女子データ入力!O79=0,"",女子データ入力!O79)</f>
        <v/>
      </c>
      <c r="I16" s="301" t="str">
        <f>IF(女子データ入力!Q79=0,"",女子データ入力!Q79)</f>
        <v/>
      </c>
      <c r="J16" s="302" t="str">
        <f>IF(女子データ入力!P20="","",女子データ入力!P20)</f>
        <v/>
      </c>
      <c r="K16" s="291"/>
      <c r="L16" s="294"/>
      <c r="M16" s="667" t="s">
        <v>12</v>
      </c>
      <c r="N16" s="667"/>
      <c r="O16" s="667"/>
      <c r="P16" s="667"/>
      <c r="Q16" s="667"/>
      <c r="R16" s="667"/>
      <c r="S16" s="667"/>
      <c r="T16" s="667"/>
      <c r="U16" s="667"/>
      <c r="W16" s="294"/>
    </row>
    <row r="17" spans="1:23" ht="24" customHeight="1" thickBot="1">
      <c r="A17" s="300">
        <f>女子データ入力!B22</f>
        <v>7</v>
      </c>
      <c r="B17" s="637" t="str">
        <f>IF(女子データ入力!E23="","",女子データ入力!E23)</f>
        <v/>
      </c>
      <c r="C17" s="638"/>
      <c r="D17" s="638"/>
      <c r="E17" s="639"/>
      <c r="F17" s="301" t="str">
        <f>IF(女子データ入力!I22="","",女子データ入力!I22)</f>
        <v/>
      </c>
      <c r="G17" s="301" t="str">
        <f>IF(女子データ入力!L22="","",女子データ入力!L22)</f>
        <v/>
      </c>
      <c r="H17" s="301" t="str">
        <f>IF(女子データ入力!O80=0,"",女子データ入力!O80)</f>
        <v/>
      </c>
      <c r="I17" s="301" t="str">
        <f>IF(女子データ入力!Q80=0,"",女子データ入力!Q80)</f>
        <v/>
      </c>
      <c r="J17" s="302" t="str">
        <f>IF(女子データ入力!P22="","",女子データ入力!P22)</f>
        <v/>
      </c>
      <c r="K17" s="291"/>
      <c r="L17" s="294"/>
      <c r="M17" s="668" t="s">
        <v>1</v>
      </c>
      <c r="N17" s="669"/>
      <c r="O17" s="670" t="s">
        <v>13</v>
      </c>
      <c r="P17" s="671"/>
      <c r="Q17" s="671"/>
      <c r="R17" s="671"/>
      <c r="S17" s="668" t="s">
        <v>161</v>
      </c>
      <c r="T17" s="672"/>
      <c r="U17" s="673" t="s">
        <v>7</v>
      </c>
      <c r="V17" s="303"/>
      <c r="W17" s="294"/>
    </row>
    <row r="18" spans="1:23" ht="24" customHeight="1">
      <c r="A18" s="300">
        <f>女子データ入力!B24</f>
        <v>8</v>
      </c>
      <c r="B18" s="637" t="str">
        <f>IF(女子データ入力!E25="","",女子データ入力!E25)</f>
        <v/>
      </c>
      <c r="C18" s="638"/>
      <c r="D18" s="638"/>
      <c r="E18" s="639"/>
      <c r="F18" s="301" t="str">
        <f>IF(女子データ入力!I24="","",女子データ入力!I24)</f>
        <v/>
      </c>
      <c r="G18" s="301" t="str">
        <f>IF(女子データ入力!L24="","",女子データ入力!L24)</f>
        <v/>
      </c>
      <c r="H18" s="301" t="str">
        <f>IF(女子データ入力!O81=0,"",女子データ入力!O81)</f>
        <v/>
      </c>
      <c r="I18" s="301" t="str">
        <f>IF(女子データ入力!Q81=0,"",女子データ入力!Q81)</f>
        <v/>
      </c>
      <c r="J18" s="302" t="str">
        <f>IF(女子データ入力!P24="","",女子データ入力!P24)</f>
        <v/>
      </c>
      <c r="K18" s="291"/>
      <c r="L18" s="294"/>
      <c r="M18" s="665" t="s">
        <v>3</v>
      </c>
      <c r="N18" s="662"/>
      <c r="O18" s="661" t="s">
        <v>14</v>
      </c>
      <c r="P18" s="662"/>
      <c r="Q18" s="659" t="s">
        <v>4</v>
      </c>
      <c r="R18" s="659" t="s">
        <v>5</v>
      </c>
      <c r="S18" s="661" t="s">
        <v>6</v>
      </c>
      <c r="T18" s="662"/>
      <c r="U18" s="674"/>
      <c r="V18" s="303"/>
      <c r="W18" s="294"/>
    </row>
    <row r="19" spans="1:23" ht="24" customHeight="1" thickBot="1">
      <c r="A19" s="300">
        <f>女子データ入力!B26</f>
        <v>9</v>
      </c>
      <c r="B19" s="637" t="str">
        <f>IF(女子データ入力!E27="","",女子データ入力!E27)</f>
        <v/>
      </c>
      <c r="C19" s="638"/>
      <c r="D19" s="638"/>
      <c r="E19" s="639"/>
      <c r="F19" s="301" t="str">
        <f>IF(女子データ入力!I26="","",女子データ入力!I26)</f>
        <v/>
      </c>
      <c r="G19" s="301" t="str">
        <f>IF(女子データ入力!L26="","",女子データ入力!L26)</f>
        <v/>
      </c>
      <c r="H19" s="301" t="str">
        <f>IF(女子データ入力!O82=0,"",女子データ入力!O82)</f>
        <v/>
      </c>
      <c r="I19" s="301" t="str">
        <f>IF(女子データ入力!Q82=0,"",女子データ入力!Q82)</f>
        <v/>
      </c>
      <c r="J19" s="302" t="str">
        <f>IF(女子データ入力!P26="","",女子データ入力!P26)</f>
        <v/>
      </c>
      <c r="K19" s="291"/>
      <c r="L19" s="294"/>
      <c r="M19" s="295" t="s">
        <v>8</v>
      </c>
      <c r="N19" s="663" t="s">
        <v>15</v>
      </c>
      <c r="O19" s="664"/>
      <c r="P19" s="664"/>
      <c r="Q19" s="660"/>
      <c r="R19" s="660"/>
      <c r="S19" s="296" t="s">
        <v>10</v>
      </c>
      <c r="T19" s="296" t="s">
        <v>11</v>
      </c>
      <c r="U19" s="675"/>
      <c r="V19" s="303"/>
      <c r="W19" s="294"/>
    </row>
    <row r="20" spans="1:23" ht="24" customHeight="1">
      <c r="A20" s="300">
        <f>女子データ入力!B28</f>
        <v>10</v>
      </c>
      <c r="B20" s="637" t="str">
        <f>IF(女子データ入力!E29="","",女子データ入力!E29)</f>
        <v/>
      </c>
      <c r="C20" s="638"/>
      <c r="D20" s="638"/>
      <c r="E20" s="639"/>
      <c r="F20" s="301" t="str">
        <f>IF(女子データ入力!I28="","",女子データ入力!I28)</f>
        <v/>
      </c>
      <c r="G20" s="301" t="str">
        <f>IF(女子データ入力!L28="","",女子データ入力!L28)</f>
        <v/>
      </c>
      <c r="H20" s="301" t="str">
        <f>IF(女子データ入力!O83=0,"",女子データ入力!O83)</f>
        <v/>
      </c>
      <c r="I20" s="301" t="str">
        <f>IF(女子データ入力!Q83=0,"",女子データ入力!Q83)</f>
        <v/>
      </c>
      <c r="J20" s="302" t="str">
        <f>IF(女子データ入力!P28="","",女子データ入力!P28)</f>
        <v/>
      </c>
      <c r="K20" s="291"/>
      <c r="L20" s="294"/>
      <c r="M20" s="304" t="s">
        <v>16</v>
      </c>
      <c r="N20" s="661" t="s">
        <v>183</v>
      </c>
      <c r="O20" s="662"/>
      <c r="P20" s="662"/>
      <c r="Q20" s="298">
        <v>3</v>
      </c>
      <c r="R20" s="298" t="s">
        <v>17</v>
      </c>
      <c r="S20" s="298" t="s">
        <v>16</v>
      </c>
      <c r="T20" s="298"/>
      <c r="U20" s="305"/>
      <c r="V20" s="303"/>
      <c r="W20" s="294"/>
    </row>
    <row r="21" spans="1:23" ht="24" customHeight="1">
      <c r="A21" s="300">
        <f>女子データ入力!B30</f>
        <v>11</v>
      </c>
      <c r="B21" s="637" t="str">
        <f>IF(女子データ入力!E31="","",女子データ入力!E31)</f>
        <v/>
      </c>
      <c r="C21" s="638"/>
      <c r="D21" s="638"/>
      <c r="E21" s="639"/>
      <c r="F21" s="301" t="str">
        <f>IF(女子データ入力!I30="","",女子データ入力!I30)</f>
        <v/>
      </c>
      <c r="G21" s="301" t="str">
        <f>IF(女子データ入力!L30="","",女子データ入力!L30)</f>
        <v/>
      </c>
      <c r="H21" s="301" t="str">
        <f>IF(女子データ入力!O84=0,"",女子データ入力!O84)</f>
        <v/>
      </c>
      <c r="I21" s="301" t="str">
        <f>IF(女子データ入力!Q84=0,"",女子データ入力!Q84)</f>
        <v/>
      </c>
      <c r="J21" s="302" t="str">
        <f>IF(女子データ入力!P30="","",女子データ入力!P30)</f>
        <v/>
      </c>
      <c r="K21" s="291"/>
      <c r="L21" s="294"/>
      <c r="M21" s="306">
        <v>2</v>
      </c>
      <c r="N21" s="656" t="s">
        <v>178</v>
      </c>
      <c r="O21" s="657"/>
      <c r="P21" s="657"/>
      <c r="Q21" s="307">
        <v>3</v>
      </c>
      <c r="R21" s="307" t="s">
        <v>17</v>
      </c>
      <c r="S21" s="307"/>
      <c r="T21" s="307" t="s">
        <v>16</v>
      </c>
      <c r="U21" s="308"/>
      <c r="V21" s="303"/>
      <c r="W21" s="294"/>
    </row>
    <row r="22" spans="1:23" ht="24" customHeight="1">
      <c r="A22" s="309">
        <f>女子データ入力!B32</f>
        <v>12</v>
      </c>
      <c r="B22" s="637" t="str">
        <f>IF(女子データ入力!E33="","",女子データ入力!E33)</f>
        <v/>
      </c>
      <c r="C22" s="638"/>
      <c r="D22" s="638"/>
      <c r="E22" s="639"/>
      <c r="F22" s="301" t="str">
        <f>IF(女子データ入力!I32="","",女子データ入力!I32)</f>
        <v/>
      </c>
      <c r="G22" s="301" t="str">
        <f>IF(女子データ入力!L32="","",女子データ入力!L32)</f>
        <v/>
      </c>
      <c r="H22" s="301" t="str">
        <f>IF(女子データ入力!O85=0,"",女子データ入力!O85)</f>
        <v/>
      </c>
      <c r="I22" s="301" t="str">
        <f>IF(女子データ入力!Q85=0,"",女子データ入力!Q85)</f>
        <v/>
      </c>
      <c r="J22" s="302" t="str">
        <f>IF(女子データ入力!P32="","",女子データ入力!P32)</f>
        <v/>
      </c>
      <c r="K22" s="291"/>
      <c r="L22" s="294"/>
      <c r="M22" s="306">
        <v>3</v>
      </c>
      <c r="N22" s="656" t="s">
        <v>179</v>
      </c>
      <c r="O22" s="657"/>
      <c r="P22" s="657"/>
      <c r="Q22" s="307">
        <v>3</v>
      </c>
      <c r="R22" s="307" t="s">
        <v>17</v>
      </c>
      <c r="S22" s="307"/>
      <c r="T22" s="307" t="s">
        <v>16</v>
      </c>
      <c r="U22" s="308"/>
      <c r="V22" s="303"/>
      <c r="W22" s="294"/>
    </row>
    <row r="23" spans="1:23" ht="24" customHeight="1">
      <c r="A23" s="309">
        <f>女子データ入力!B34</f>
        <v>13</v>
      </c>
      <c r="B23" s="637" t="str">
        <f>IF(女子データ入力!E35="","",女子データ入力!E35)</f>
        <v/>
      </c>
      <c r="C23" s="638"/>
      <c r="D23" s="638"/>
      <c r="E23" s="639"/>
      <c r="F23" s="301" t="str">
        <f>IF(女子データ入力!I34="","",女子データ入力!I34)</f>
        <v/>
      </c>
      <c r="G23" s="301" t="str">
        <f>IF(女子データ入力!L34="","",女子データ入力!L34)</f>
        <v/>
      </c>
      <c r="H23" s="301" t="str">
        <f>IF(女子データ入力!O86=0,"",女子データ入力!O86)</f>
        <v/>
      </c>
      <c r="I23" s="301" t="str">
        <f>IF(女子データ入力!Q86=0,"",女子データ入力!Q86)</f>
        <v/>
      </c>
      <c r="J23" s="302" t="str">
        <f>IF(女子データ入力!P34="","",女子データ入力!P34)</f>
        <v/>
      </c>
      <c r="K23" s="291"/>
      <c r="L23" s="294"/>
      <c r="M23" s="306">
        <v>4</v>
      </c>
      <c r="N23" s="656" t="s">
        <v>182</v>
      </c>
      <c r="O23" s="657"/>
      <c r="P23" s="657"/>
      <c r="Q23" s="307">
        <v>2</v>
      </c>
      <c r="R23" s="307" t="s">
        <v>17</v>
      </c>
      <c r="S23" s="307"/>
      <c r="T23" s="307" t="s">
        <v>21</v>
      </c>
      <c r="U23" s="308"/>
      <c r="V23" s="303"/>
      <c r="W23" s="294"/>
    </row>
    <row r="24" spans="1:23" ht="24" customHeight="1">
      <c r="A24" s="309">
        <f>女子データ入力!B36</f>
        <v>14</v>
      </c>
      <c r="B24" s="637" t="str">
        <f>IF(女子データ入力!E37="","",女子データ入力!E37)</f>
        <v/>
      </c>
      <c r="C24" s="638"/>
      <c r="D24" s="638"/>
      <c r="E24" s="639"/>
      <c r="F24" s="301" t="str">
        <f>IF(女子データ入力!I36="","",女子データ入力!I36)</f>
        <v/>
      </c>
      <c r="G24" s="301" t="str">
        <f>IF(女子データ入力!L36="","",女子データ入力!L36)</f>
        <v/>
      </c>
      <c r="H24" s="301" t="str">
        <f>IF(女子データ入力!O87=0,"",女子データ入力!O87)</f>
        <v/>
      </c>
      <c r="I24" s="301" t="str">
        <f>IF(女子データ入力!Q87=0,"",女子データ入力!Q87)</f>
        <v/>
      </c>
      <c r="J24" s="302" t="str">
        <f>IF(女子データ入力!P36="","",女子データ入力!P36)</f>
        <v/>
      </c>
      <c r="K24" s="291"/>
      <c r="L24" s="294"/>
      <c r="M24" s="306">
        <v>5</v>
      </c>
      <c r="N24" s="656" t="s">
        <v>184</v>
      </c>
      <c r="O24" s="657"/>
      <c r="P24" s="657"/>
      <c r="Q24" s="307">
        <v>2</v>
      </c>
      <c r="R24" s="307" t="s">
        <v>17</v>
      </c>
      <c r="S24" s="307"/>
      <c r="T24" s="307" t="s">
        <v>21</v>
      </c>
      <c r="U24" s="308"/>
      <c r="V24" s="303"/>
      <c r="W24" s="294"/>
    </row>
    <row r="25" spans="1:23" ht="24" customHeight="1">
      <c r="A25" s="309">
        <f>女子データ入力!B38</f>
        <v>15</v>
      </c>
      <c r="B25" s="637" t="str">
        <f>IF(女子データ入力!E39="","",女子データ入力!E39)</f>
        <v/>
      </c>
      <c r="C25" s="638"/>
      <c r="D25" s="638"/>
      <c r="E25" s="639"/>
      <c r="F25" s="301" t="str">
        <f>IF(女子データ入力!I38="","",女子データ入力!I38)</f>
        <v/>
      </c>
      <c r="G25" s="301" t="str">
        <f>IF(女子データ入力!L38="","",女子データ入力!L38)</f>
        <v/>
      </c>
      <c r="H25" s="301" t="str">
        <f>IF(女子データ入力!O88=0,"",女子データ入力!O88)</f>
        <v/>
      </c>
      <c r="I25" s="301" t="str">
        <f>IF(女子データ入力!Q88=0,"",女子データ入力!Q88)</f>
        <v/>
      </c>
      <c r="J25" s="302" t="str">
        <f>IF(女子データ入力!P38="","",女子データ入力!P38)</f>
        <v/>
      </c>
      <c r="K25" s="291"/>
      <c r="L25" s="294"/>
      <c r="M25" s="306">
        <v>6</v>
      </c>
      <c r="N25" s="656" t="s">
        <v>185</v>
      </c>
      <c r="O25" s="657"/>
      <c r="P25" s="657"/>
      <c r="Q25" s="307">
        <v>2</v>
      </c>
      <c r="R25" s="307" t="s">
        <v>17</v>
      </c>
      <c r="S25" s="307" t="s">
        <v>21</v>
      </c>
      <c r="T25" s="307"/>
      <c r="U25" s="308"/>
      <c r="V25" s="303"/>
      <c r="W25" s="294"/>
    </row>
    <row r="26" spans="1:23" ht="24" customHeight="1">
      <c r="A26" s="309">
        <f>女子データ入力!B40</f>
        <v>16</v>
      </c>
      <c r="B26" s="637" t="str">
        <f>IF(女子データ入力!E41="","",女子データ入力!E41)</f>
        <v/>
      </c>
      <c r="C26" s="638"/>
      <c r="D26" s="638"/>
      <c r="E26" s="639"/>
      <c r="F26" s="301" t="str">
        <f>IF(女子データ入力!I40="","",女子データ入力!I40)</f>
        <v/>
      </c>
      <c r="G26" s="301" t="str">
        <f>IF(女子データ入力!L40="","",女子データ入力!L40)</f>
        <v/>
      </c>
      <c r="H26" s="301" t="str">
        <f>IF(女子データ入力!O89=0,"",女子データ入力!O89)</f>
        <v/>
      </c>
      <c r="I26" s="301" t="str">
        <f>IF(女子データ入力!Q89=0,"",女子データ入力!Q89)</f>
        <v/>
      </c>
      <c r="J26" s="302" t="str">
        <f>IF(女子データ入力!P40="","",女子データ入力!P40)</f>
        <v/>
      </c>
      <c r="K26" s="291"/>
      <c r="L26" s="294"/>
      <c r="W26" s="294"/>
    </row>
    <row r="27" spans="1:23" ht="24" customHeight="1">
      <c r="A27" s="309">
        <f>女子データ入力!B42</f>
        <v>17</v>
      </c>
      <c r="B27" s="637" t="str">
        <f>IF(女子データ入力!E43="","",女子データ入力!E43)</f>
        <v/>
      </c>
      <c r="C27" s="638"/>
      <c r="D27" s="638"/>
      <c r="E27" s="639"/>
      <c r="F27" s="301" t="str">
        <f>IF(女子データ入力!I42="","",女子データ入力!I42)</f>
        <v/>
      </c>
      <c r="G27" s="301" t="str">
        <f>IF(女子データ入力!L42="","",女子データ入力!L42)</f>
        <v/>
      </c>
      <c r="H27" s="301" t="str">
        <f>IF(女子データ入力!O90=0,"",女子データ入力!O90)</f>
        <v/>
      </c>
      <c r="I27" s="301" t="str">
        <f>IF(女子データ入力!Q90=0,"",女子データ入力!Q90)</f>
        <v/>
      </c>
      <c r="J27" s="302" t="str">
        <f>IF(女子データ入力!P42="","",女子データ入力!P42)</f>
        <v/>
      </c>
      <c r="K27" s="291"/>
      <c r="L27" s="294"/>
      <c r="W27" s="294"/>
    </row>
    <row r="28" spans="1:23" ht="24" customHeight="1">
      <c r="A28" s="309">
        <f>女子データ入力!B44</f>
        <v>18</v>
      </c>
      <c r="B28" s="637" t="str">
        <f>IF(女子データ入力!E45="","",女子データ入力!E45)</f>
        <v/>
      </c>
      <c r="C28" s="638"/>
      <c r="D28" s="638"/>
      <c r="E28" s="639"/>
      <c r="F28" s="301" t="str">
        <f>IF(女子データ入力!I44="","",女子データ入力!I44)</f>
        <v/>
      </c>
      <c r="G28" s="301" t="str">
        <f>IF(女子データ入力!L44="","",女子データ入力!L44)</f>
        <v/>
      </c>
      <c r="H28" s="301" t="str">
        <f>IF(女子データ入力!O91=0,"",女子データ入力!O91)</f>
        <v/>
      </c>
      <c r="I28" s="301" t="str">
        <f>IF(女子データ入力!Q91=0,"",女子データ入力!Q91)</f>
        <v/>
      </c>
      <c r="J28" s="302" t="str">
        <f>IF(女子データ入力!P44="","",女子データ入力!P44)</f>
        <v/>
      </c>
      <c r="K28" s="291"/>
      <c r="L28" s="294"/>
      <c r="W28" s="294"/>
    </row>
    <row r="29" spans="1:23" ht="24" customHeight="1">
      <c r="A29" s="309">
        <f>女子データ入力!B46</f>
        <v>19</v>
      </c>
      <c r="B29" s="637" t="str">
        <f>IF(女子データ入力!E47="","",女子データ入力!E47)</f>
        <v/>
      </c>
      <c r="C29" s="638"/>
      <c r="D29" s="638"/>
      <c r="E29" s="639"/>
      <c r="F29" s="301" t="str">
        <f>IF(女子データ入力!I46="","",女子データ入力!I46)</f>
        <v/>
      </c>
      <c r="G29" s="301" t="str">
        <f>IF(女子データ入力!L46="","",女子データ入力!L46)</f>
        <v/>
      </c>
      <c r="H29" s="301" t="str">
        <f>IF(女子データ入力!O92=0,"",女子データ入力!O92)</f>
        <v/>
      </c>
      <c r="I29" s="301" t="str">
        <f>IF(女子データ入力!Q92=0,"",女子データ入力!Q92)</f>
        <v/>
      </c>
      <c r="J29" s="302" t="str">
        <f>IF(女子データ入力!P46="","",女子データ入力!P46)</f>
        <v/>
      </c>
      <c r="K29" s="291"/>
      <c r="L29" s="294"/>
      <c r="W29" s="294"/>
    </row>
    <row r="30" spans="1:23" ht="24" customHeight="1" thickBot="1">
      <c r="A30" s="309">
        <f>女子データ入力!B48</f>
        <v>20</v>
      </c>
      <c r="B30" s="640" t="str">
        <f>IF(女子データ入力!E49="","",女子データ入力!E49)</f>
        <v/>
      </c>
      <c r="C30" s="641"/>
      <c r="D30" s="641"/>
      <c r="E30" s="642"/>
      <c r="F30" s="298" t="str">
        <f>IF(女子データ入力!I48="","",女子データ入力!I48)</f>
        <v/>
      </c>
      <c r="G30" s="298" t="str">
        <f>IF(女子データ入力!L48="","",女子データ入力!L48)</f>
        <v/>
      </c>
      <c r="H30" s="298" t="str">
        <f>IF(女子データ入力!O93=0,"",女子データ入力!O93)</f>
        <v/>
      </c>
      <c r="I30" s="298" t="str">
        <f>IF(女子データ入力!Q93=0,"",女子データ入力!Q93)</f>
        <v/>
      </c>
      <c r="J30" s="310" t="str">
        <f>IF(女子データ入力!P48="","",女子データ入力!P48)</f>
        <v/>
      </c>
      <c r="K30" s="291"/>
      <c r="L30" s="294"/>
      <c r="W30" s="294"/>
    </row>
    <row r="31" spans="1:23" ht="13">
      <c r="A31" s="311"/>
      <c r="B31" s="311"/>
      <c r="C31" s="311"/>
      <c r="D31" s="311"/>
      <c r="E31" s="311"/>
      <c r="F31" s="311"/>
      <c r="G31" s="311"/>
      <c r="H31" s="311"/>
      <c r="I31" s="311"/>
      <c r="J31" s="311"/>
      <c r="L31" s="293"/>
      <c r="M31" s="293"/>
      <c r="N31" s="293"/>
      <c r="O31" s="293"/>
      <c r="P31" s="293"/>
      <c r="Q31" s="293"/>
      <c r="R31" s="293"/>
      <c r="S31" s="293"/>
      <c r="T31" s="293"/>
      <c r="U31" s="293"/>
      <c r="V31" s="293"/>
    </row>
    <row r="32" spans="1:23" ht="61.5" customHeight="1">
      <c r="A32" s="634" t="s">
        <v>255</v>
      </c>
      <c r="B32" s="643"/>
      <c r="C32" s="643"/>
      <c r="D32" s="643"/>
      <c r="E32" s="643"/>
      <c r="F32" s="643"/>
      <c r="G32" s="643"/>
      <c r="H32" s="643"/>
      <c r="I32" s="643"/>
      <c r="J32" s="643"/>
      <c r="K32" s="643"/>
      <c r="L32" s="643"/>
      <c r="M32" s="643"/>
      <c r="N32" s="643"/>
      <c r="O32" s="643"/>
      <c r="P32" s="643"/>
      <c r="Q32" s="643"/>
      <c r="R32" s="643"/>
      <c r="S32" s="643"/>
      <c r="T32" s="643"/>
      <c r="U32" s="643"/>
      <c r="V32" s="643"/>
    </row>
    <row r="33" spans="1:22" ht="7.5" customHeight="1">
      <c r="A33" s="312"/>
      <c r="B33" s="312"/>
      <c r="C33" s="312"/>
      <c r="D33" s="312"/>
      <c r="E33" s="312"/>
      <c r="F33" s="312"/>
      <c r="G33" s="312"/>
      <c r="H33" s="312"/>
      <c r="I33" s="312"/>
      <c r="J33" s="312"/>
      <c r="K33" s="312"/>
      <c r="L33" s="312"/>
      <c r="M33" s="312"/>
      <c r="N33" s="312"/>
      <c r="O33" s="312"/>
      <c r="P33" s="312"/>
      <c r="Q33" s="312"/>
      <c r="R33" s="312"/>
      <c r="S33" s="312"/>
      <c r="T33" s="312"/>
      <c r="U33" s="312"/>
      <c r="V33" s="312"/>
    </row>
    <row r="34" spans="1:22" ht="15.4" customHeight="1">
      <c r="A34" s="649" t="s">
        <v>170</v>
      </c>
      <c r="B34" s="649"/>
      <c r="C34" s="649"/>
      <c r="D34" s="649"/>
      <c r="E34" s="649"/>
    </row>
    <row r="35" spans="1:22" ht="8.25" customHeight="1">
      <c r="A35" s="313"/>
      <c r="B35" s="313"/>
      <c r="C35" s="313"/>
      <c r="D35" s="313"/>
      <c r="E35" s="313"/>
    </row>
    <row r="36" spans="1:22" ht="13.15" customHeight="1">
      <c r="B36" s="650" t="str">
        <f>IF(女子データ入力!F3="","",女子データ入力!F3)</f>
        <v/>
      </c>
      <c r="C36" s="650"/>
      <c r="D36" s="650"/>
      <c r="E36" s="650"/>
      <c r="F36" s="635" t="str">
        <f>IF(女子データ入力!F4="","",女子データ入力!F4)</f>
        <v/>
      </c>
      <c r="G36" s="635"/>
      <c r="H36" s="635"/>
      <c r="I36" s="635"/>
      <c r="J36" s="635"/>
      <c r="K36" s="636" t="s">
        <v>24</v>
      </c>
      <c r="L36" s="636"/>
      <c r="M36" s="636"/>
      <c r="N36" s="636"/>
      <c r="O36" s="658" t="str">
        <f>IF(女子データ入力!F5="","",女子データ入力!F5)</f>
        <v/>
      </c>
      <c r="P36" s="658"/>
      <c r="Q36" s="658"/>
      <c r="R36" s="658"/>
      <c r="S36" s="658"/>
      <c r="T36" s="658"/>
      <c r="U36" s="287" t="s">
        <v>25</v>
      </c>
    </row>
  </sheetData>
  <sheetProtection sheet="1" selectLockedCells="1" selectUnlockedCells="1"/>
  <mergeCells count="62">
    <mergeCell ref="H8:I9"/>
    <mergeCell ref="A8:B8"/>
    <mergeCell ref="B14:E14"/>
    <mergeCell ref="B11:E11"/>
    <mergeCell ref="B12:E12"/>
    <mergeCell ref="B13:E13"/>
    <mergeCell ref="F8:F10"/>
    <mergeCell ref="G8:G10"/>
    <mergeCell ref="B1:U1"/>
    <mergeCell ref="B3:V3"/>
    <mergeCell ref="A7:B7"/>
    <mergeCell ref="C7:E7"/>
    <mergeCell ref="F7:G7"/>
    <mergeCell ref="H7:I7"/>
    <mergeCell ref="J7:J10"/>
    <mergeCell ref="M7:U7"/>
    <mergeCell ref="B10:E10"/>
    <mergeCell ref="A9:B9"/>
    <mergeCell ref="M8:U15"/>
    <mergeCell ref="B16:E16"/>
    <mergeCell ref="M16:U16"/>
    <mergeCell ref="B17:E17"/>
    <mergeCell ref="M17:N17"/>
    <mergeCell ref="O17:R17"/>
    <mergeCell ref="S17:T17"/>
    <mergeCell ref="U17:U19"/>
    <mergeCell ref="B18:E18"/>
    <mergeCell ref="Q18:Q19"/>
    <mergeCell ref="R18:R19"/>
    <mergeCell ref="S18:T18"/>
    <mergeCell ref="B19:E19"/>
    <mergeCell ref="N19:P19"/>
    <mergeCell ref="B23:E23"/>
    <mergeCell ref="N23:P23"/>
    <mergeCell ref="M18:N18"/>
    <mergeCell ref="O18:P18"/>
    <mergeCell ref="B20:E20"/>
    <mergeCell ref="N20:P20"/>
    <mergeCell ref="N21:P21"/>
    <mergeCell ref="B22:E22"/>
    <mergeCell ref="N22:P22"/>
    <mergeCell ref="O36:T36"/>
    <mergeCell ref="B24:E24"/>
    <mergeCell ref="N24:P24"/>
    <mergeCell ref="B25:E25"/>
    <mergeCell ref="N25:P25"/>
    <mergeCell ref="B26:E26"/>
    <mergeCell ref="B27:E27"/>
    <mergeCell ref="A6:B6"/>
    <mergeCell ref="C6:E6"/>
    <mergeCell ref="A34:E34"/>
    <mergeCell ref="B36:E36"/>
    <mergeCell ref="B15:E15"/>
    <mergeCell ref="C9:E9"/>
    <mergeCell ref="C8:D8"/>
    <mergeCell ref="B21:E21"/>
    <mergeCell ref="F36:J36"/>
    <mergeCell ref="K36:N36"/>
    <mergeCell ref="B28:E28"/>
    <mergeCell ref="B29:E29"/>
    <mergeCell ref="B30:E30"/>
    <mergeCell ref="A32:V32"/>
  </mergeCells>
  <phoneticPr fontId="11"/>
  <printOptions gridLinesSet="0"/>
  <pageMargins left="0.51181102362204722" right="0.3543307086614173" top="0.39370078740157477" bottom="0.39370078740157477" header="0.47244094488188976" footer="0.47244094488188976"/>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84"/>
  <sheetViews>
    <sheetView zoomScaleSheetLayoutView="100" workbookViewId="0">
      <selection activeCell="M5" sqref="M5"/>
    </sheetView>
  </sheetViews>
  <sheetFormatPr defaultColWidth="9" defaultRowHeight="13"/>
  <cols>
    <col min="1" max="1" width="9.26953125" style="86" customWidth="1"/>
    <col min="2" max="2" width="26" style="87" customWidth="1"/>
    <col min="3" max="3" width="8.7265625" style="86" customWidth="1"/>
    <col min="4" max="5" width="5.90625" style="86" customWidth="1"/>
    <col min="6" max="6" width="8.36328125" style="86" customWidth="1"/>
    <col min="7" max="7" width="5.90625" style="86" customWidth="1"/>
    <col min="8" max="8" width="5" style="86" customWidth="1"/>
    <col min="9" max="9" width="8.36328125" style="86" customWidth="1"/>
    <col min="10" max="11" width="5.90625" style="86" customWidth="1"/>
    <col min="12" max="13" width="11" style="86" customWidth="1"/>
    <col min="14" max="14" width="11.7265625" style="86" customWidth="1"/>
    <col min="15" max="15" width="5.6328125" style="86" customWidth="1"/>
    <col min="16" max="18" width="7" style="86" bestFit="1" customWidth="1"/>
    <col min="19" max="16384" width="9" style="86"/>
  </cols>
  <sheetData>
    <row r="1" spans="1:28" ht="23.25" customHeight="1">
      <c r="A1" s="88"/>
      <c r="B1" s="89" t="s">
        <v>40</v>
      </c>
      <c r="C1" s="88"/>
      <c r="D1" s="88"/>
      <c r="E1" s="88"/>
      <c r="F1" s="88"/>
      <c r="G1" s="88"/>
      <c r="H1" s="88"/>
      <c r="I1" s="88"/>
      <c r="J1" s="88"/>
      <c r="K1" s="88"/>
      <c r="L1" s="88"/>
      <c r="M1" s="88"/>
      <c r="N1" s="88"/>
      <c r="O1" s="88"/>
      <c r="P1" s="88"/>
      <c r="Q1" s="88"/>
      <c r="R1" s="88"/>
      <c r="S1" s="88"/>
      <c r="T1" s="88"/>
      <c r="U1" s="88"/>
      <c r="V1" s="88"/>
      <c r="W1" s="88"/>
      <c r="X1" s="88"/>
      <c r="Y1" s="88"/>
      <c r="Z1" s="88"/>
      <c r="AA1" s="88"/>
    </row>
    <row r="2" spans="1:28"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694" t="s">
        <v>189</v>
      </c>
      <c r="B3" s="698" t="s">
        <v>31</v>
      </c>
      <c r="C3" s="710" t="s">
        <v>28</v>
      </c>
      <c r="D3" s="710"/>
      <c r="E3" s="710"/>
      <c r="F3" s="711" t="s">
        <v>29</v>
      </c>
      <c r="G3" s="712"/>
      <c r="H3" s="713"/>
      <c r="I3" s="153"/>
      <c r="J3" s="154" t="s">
        <v>30</v>
      </c>
      <c r="K3" s="155"/>
      <c r="L3" s="707" t="s">
        <v>32</v>
      </c>
      <c r="M3" s="708"/>
      <c r="N3" s="709"/>
      <c r="O3" s="88"/>
      <c r="P3" s="88"/>
      <c r="Q3" s="88"/>
      <c r="R3" s="88"/>
      <c r="S3" s="88"/>
      <c r="T3" s="88"/>
      <c r="U3" s="88"/>
      <c r="V3" s="88"/>
      <c r="W3" s="88"/>
      <c r="X3" s="88"/>
      <c r="Y3" s="88"/>
      <c r="Z3" s="88"/>
      <c r="AA3" s="88"/>
      <c r="AB3" s="88"/>
    </row>
    <row r="4" spans="1:28" ht="21.75" customHeight="1" thickBot="1">
      <c r="A4" s="694"/>
      <c r="B4" s="699"/>
      <c r="C4" s="91" t="s">
        <v>33</v>
      </c>
      <c r="D4" s="714" t="s">
        <v>42</v>
      </c>
      <c r="E4" s="715"/>
      <c r="F4" s="92" t="s">
        <v>33</v>
      </c>
      <c r="G4" s="714" t="s">
        <v>42</v>
      </c>
      <c r="H4" s="715"/>
      <c r="I4" s="91" t="s">
        <v>33</v>
      </c>
      <c r="J4" s="714" t="s">
        <v>34</v>
      </c>
      <c r="K4" s="715"/>
      <c r="L4" s="93" t="s">
        <v>35</v>
      </c>
      <c r="M4" s="156" t="s">
        <v>34</v>
      </c>
      <c r="N4" s="94" t="s">
        <v>30</v>
      </c>
      <c r="O4" s="88"/>
      <c r="P4" s="88"/>
      <c r="Q4" s="88"/>
      <c r="R4" s="88"/>
      <c r="S4" s="88"/>
      <c r="T4" s="88"/>
      <c r="U4" s="88"/>
      <c r="V4" s="88"/>
      <c r="W4" s="88"/>
      <c r="X4" s="88"/>
      <c r="Y4" s="88"/>
      <c r="Z4" s="88"/>
      <c r="AA4" s="88"/>
      <c r="AB4" s="88"/>
    </row>
    <row r="5" spans="1:28" s="150" customFormat="1" ht="21.75" customHeight="1" thickBot="1">
      <c r="A5" s="170" t="str">
        <f>IF(男子データ入力!AI94="",女子データ入力!AH94,男子データ入力!AH94)</f>
        <v>　</v>
      </c>
      <c r="B5" s="147" t="str">
        <f>IF(男子データ入力!AI95="",女子データ入力!AH95,男子データ入力!AH95)</f>
        <v>　中学校</v>
      </c>
      <c r="C5" s="104">
        <f>男子データ入力!AI96</f>
        <v>0</v>
      </c>
      <c r="D5" s="703">
        <f>男子データ入力!AF152</f>
        <v>0</v>
      </c>
      <c r="E5" s="697"/>
      <c r="F5" s="107">
        <f>女子データ入力!AI96</f>
        <v>0</v>
      </c>
      <c r="G5" s="703">
        <f>女子データ入力!AF152</f>
        <v>0</v>
      </c>
      <c r="H5" s="697"/>
      <c r="I5" s="104">
        <f>C5+F5</f>
        <v>0</v>
      </c>
      <c r="J5" s="703">
        <f>D5+G5</f>
        <v>0</v>
      </c>
      <c r="K5" s="697"/>
      <c r="L5" s="148">
        <f>I5*5600</f>
        <v>0</v>
      </c>
      <c r="M5" s="157">
        <f>J5*800</f>
        <v>0</v>
      </c>
      <c r="N5" s="149">
        <f>L5+M5</f>
        <v>0</v>
      </c>
      <c r="O5" s="146"/>
      <c r="P5" s="146"/>
      <c r="Q5" s="146"/>
      <c r="R5" s="146"/>
      <c r="S5" s="146"/>
      <c r="T5" s="146"/>
      <c r="U5" s="146"/>
      <c r="V5" s="146"/>
      <c r="W5" s="146"/>
      <c r="X5" s="146"/>
      <c r="Y5" s="146"/>
      <c r="Z5" s="146"/>
      <c r="AA5" s="146"/>
      <c r="AB5" s="146"/>
    </row>
    <row r="6" spans="1:28"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8"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8"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8" ht="15" customHeight="1">
      <c r="A9" s="88"/>
      <c r="B9" s="95" t="s">
        <v>41</v>
      </c>
      <c r="C9" s="88"/>
      <c r="D9" s="88"/>
      <c r="E9" s="88"/>
      <c r="F9" s="88"/>
      <c r="G9" s="88"/>
      <c r="H9" s="88"/>
      <c r="I9" s="88"/>
      <c r="J9" s="88"/>
      <c r="K9" s="88"/>
      <c r="L9" s="88"/>
      <c r="M9" s="88"/>
      <c r="N9" s="88"/>
      <c r="O9" s="88"/>
      <c r="P9" s="88"/>
      <c r="Q9" s="88"/>
      <c r="R9" s="88"/>
      <c r="S9" s="88"/>
      <c r="T9" s="88"/>
      <c r="U9" s="88"/>
      <c r="V9" s="88"/>
      <c r="W9" s="88"/>
      <c r="X9" s="88"/>
      <c r="Y9" s="88"/>
      <c r="Z9" s="88"/>
      <c r="AA9" s="88"/>
    </row>
    <row r="10" spans="1:28"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8"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8" ht="21.75" customHeight="1" thickBot="1">
      <c r="A12" s="694" t="s">
        <v>189</v>
      </c>
      <c r="B12" s="698" t="s">
        <v>31</v>
      </c>
      <c r="C12" s="700" t="s">
        <v>28</v>
      </c>
      <c r="D12" s="700"/>
      <c r="E12" s="700"/>
      <c r="F12" s="701" t="s">
        <v>29</v>
      </c>
      <c r="G12" s="702"/>
      <c r="H12" s="702"/>
      <c r="I12" s="704" t="s">
        <v>30</v>
      </c>
      <c r="J12" s="705"/>
      <c r="K12" s="706"/>
      <c r="L12" s="695" t="s">
        <v>99</v>
      </c>
      <c r="M12" s="696"/>
      <c r="N12" s="697"/>
      <c r="O12" s="96"/>
      <c r="P12" s="88"/>
      <c r="Q12" s="88"/>
      <c r="R12" s="88"/>
      <c r="S12" s="88"/>
      <c r="T12" s="88"/>
      <c r="U12" s="88"/>
      <c r="V12" s="88"/>
      <c r="W12" s="88"/>
      <c r="X12" s="88"/>
      <c r="Y12" s="88"/>
      <c r="Z12" s="88"/>
      <c r="AA12" s="88"/>
    </row>
    <row r="13" spans="1:28" ht="21.75" customHeight="1" thickBot="1">
      <c r="A13" s="694"/>
      <c r="B13" s="699"/>
      <c r="C13" s="97" t="s">
        <v>33</v>
      </c>
      <c r="D13" s="98" t="s">
        <v>36</v>
      </c>
      <c r="E13" s="99" t="s">
        <v>37</v>
      </c>
      <c r="F13" s="100" t="s">
        <v>33</v>
      </c>
      <c r="G13" s="98" t="s">
        <v>36</v>
      </c>
      <c r="H13" s="99" t="s">
        <v>37</v>
      </c>
      <c r="I13" s="100" t="s">
        <v>33</v>
      </c>
      <c r="J13" s="98" t="s">
        <v>38</v>
      </c>
      <c r="K13" s="101" t="s">
        <v>39</v>
      </c>
      <c r="L13" s="102" t="s">
        <v>96</v>
      </c>
      <c r="M13" s="102" t="s">
        <v>97</v>
      </c>
      <c r="N13" s="102" t="s">
        <v>98</v>
      </c>
      <c r="O13" s="103"/>
      <c r="P13" s="88"/>
      <c r="Q13" s="88"/>
      <c r="R13" s="88"/>
      <c r="S13" s="88"/>
      <c r="T13" s="88"/>
      <c r="U13" s="88"/>
      <c r="V13" s="88"/>
      <c r="W13" s="88"/>
      <c r="X13" s="88"/>
      <c r="Y13" s="88"/>
      <c r="Z13" s="88"/>
      <c r="AA13" s="88"/>
    </row>
    <row r="14" spans="1:28" ht="21.75" customHeight="1" thickBot="1">
      <c r="A14" s="170" t="str">
        <f>IF(男子データ入力!AI94="",女子データ入力!AI94,男子データ入力!AI94)</f>
        <v>　</v>
      </c>
      <c r="B14" s="147" t="str">
        <f>IF(男子データ入力!AI95="",女子データ入力!AH95,男子データ入力!AH95)</f>
        <v>　中学校</v>
      </c>
      <c r="C14" s="104">
        <f>男子データ入力!AI96</f>
        <v>0</v>
      </c>
      <c r="D14" s="105">
        <f>男子データ入力!AI97</f>
        <v>0</v>
      </c>
      <c r="E14" s="106">
        <f>男子データ入力!AI98</f>
        <v>0</v>
      </c>
      <c r="F14" s="107">
        <f>女子データ入力!AI96</f>
        <v>0</v>
      </c>
      <c r="G14" s="105">
        <f>女子データ入力!AI97</f>
        <v>0</v>
      </c>
      <c r="H14" s="106">
        <f>女子データ入力!AI98</f>
        <v>0</v>
      </c>
      <c r="I14" s="151">
        <f>C14+F14</f>
        <v>0</v>
      </c>
      <c r="J14" s="152">
        <f>D14+G14</f>
        <v>0</v>
      </c>
      <c r="K14" s="104">
        <f>E14+H14</f>
        <v>0</v>
      </c>
      <c r="L14" s="108">
        <f>男子データ入力!AD152</f>
        <v>0</v>
      </c>
      <c r="M14" s="108">
        <f>女子データ入力!AD152</f>
        <v>0</v>
      </c>
      <c r="N14" s="108">
        <f>L14+M14</f>
        <v>0</v>
      </c>
      <c r="O14" s="109"/>
      <c r="P14" s="88"/>
      <c r="Q14" s="88"/>
      <c r="R14" s="88"/>
      <c r="S14" s="88"/>
      <c r="T14" s="88"/>
      <c r="U14" s="88"/>
      <c r="V14" s="88"/>
      <c r="W14" s="88"/>
      <c r="X14" s="88"/>
      <c r="Y14" s="88"/>
      <c r="Z14" s="88"/>
      <c r="AA14" s="88"/>
    </row>
    <row r="15" spans="1:28"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8"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heet="1" selectLockedCells="1" selectUnlockedCells="1"/>
  <mergeCells count="17">
    <mergeCell ref="L3:N3"/>
    <mergeCell ref="B3:B4"/>
    <mergeCell ref="C3:E3"/>
    <mergeCell ref="F3:H3"/>
    <mergeCell ref="D4:E4"/>
    <mergeCell ref="G4:H4"/>
    <mergeCell ref="J4:K4"/>
    <mergeCell ref="A3:A4"/>
    <mergeCell ref="A12:A13"/>
    <mergeCell ref="L12:N12"/>
    <mergeCell ref="B12:B13"/>
    <mergeCell ref="C12:E12"/>
    <mergeCell ref="F12:H12"/>
    <mergeCell ref="J5:K5"/>
    <mergeCell ref="D5:E5"/>
    <mergeCell ref="G5:H5"/>
    <mergeCell ref="I12:K12"/>
  </mergeCells>
  <phoneticPr fontId="11"/>
  <pageMargins left="0.75" right="0.75" top="1" bottom="1" header="0.51200000000000001" footer="0.51200000000000001"/>
  <pageSetup paperSize="9" orientation="landscape" r:id="rId1"/>
  <headerFooter alignWithMargins="0"/>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6"/>
  <sheetViews>
    <sheetView zoomScale="85" zoomScaleNormal="85" zoomScaleSheetLayoutView="100" workbookViewId="0">
      <selection activeCell="F6" sqref="F6"/>
    </sheetView>
  </sheetViews>
  <sheetFormatPr defaultColWidth="9" defaultRowHeight="13.5" customHeight="1"/>
  <cols>
    <col min="1" max="1" width="5.26953125" style="111" customWidth="1"/>
    <col min="2" max="3" width="8" style="87" customWidth="1"/>
    <col min="4" max="5" width="5" style="87" customWidth="1"/>
    <col min="6" max="6" width="9" style="87"/>
    <col min="7" max="7" width="3.36328125" style="87" customWidth="1"/>
    <col min="8" max="8" width="5.36328125" style="111" customWidth="1"/>
    <col min="9" max="10" width="8" style="87" customWidth="1"/>
    <col min="11" max="11" width="5" style="87" customWidth="1"/>
    <col min="12" max="12" width="4.90625" style="87" customWidth="1"/>
    <col min="13" max="14" width="8" style="87" customWidth="1"/>
    <col min="15" max="16" width="5.08984375" style="87" customWidth="1"/>
    <col min="17" max="16384" width="9" style="87"/>
  </cols>
  <sheetData>
    <row r="1" spans="1:16" s="110" customFormat="1" ht="30" customHeight="1" thickBot="1">
      <c r="A1" s="164" t="s">
        <v>79</v>
      </c>
      <c r="B1" s="724" t="s">
        <v>84</v>
      </c>
      <c r="C1" s="724"/>
      <c r="D1" s="724"/>
      <c r="E1" s="724"/>
      <c r="H1" s="164" t="s">
        <v>79</v>
      </c>
      <c r="I1" s="724" t="s">
        <v>85</v>
      </c>
      <c r="J1" s="724"/>
      <c r="K1" s="724"/>
      <c r="L1" s="724"/>
    </row>
    <row r="2" spans="1:16" s="110" customFormat="1" ht="30" customHeight="1" thickBot="1">
      <c r="A2" s="166" t="s">
        <v>77</v>
      </c>
      <c r="B2" s="720" t="str">
        <f>男子データ入力!AI95</f>
        <v/>
      </c>
      <c r="C2" s="721"/>
      <c r="D2" s="724" t="s">
        <v>78</v>
      </c>
      <c r="E2" s="724"/>
      <c r="G2" s="165"/>
      <c r="H2" s="166" t="s">
        <v>77</v>
      </c>
      <c r="I2" s="720" t="str">
        <f>男子データ入力!AI95</f>
        <v/>
      </c>
      <c r="J2" s="721"/>
      <c r="K2" s="724" t="s">
        <v>78</v>
      </c>
      <c r="L2" s="724"/>
    </row>
    <row r="3" spans="1:16" ht="28.5" customHeight="1" thickBot="1"/>
    <row r="4" spans="1:16" ht="32.25" customHeight="1" thickBot="1">
      <c r="A4" s="142" t="s">
        <v>8</v>
      </c>
      <c r="B4" s="720" t="s">
        <v>80</v>
      </c>
      <c r="C4" s="722"/>
      <c r="D4" s="158" t="s">
        <v>81</v>
      </c>
      <c r="E4" s="112" t="s">
        <v>162</v>
      </c>
      <c r="H4" s="142" t="s">
        <v>8</v>
      </c>
      <c r="I4" s="720" t="s">
        <v>82</v>
      </c>
      <c r="J4" s="722"/>
      <c r="K4" s="143" t="s">
        <v>81</v>
      </c>
      <c r="L4" s="112" t="s">
        <v>162</v>
      </c>
      <c r="M4" s="727" t="s">
        <v>83</v>
      </c>
      <c r="N4" s="728"/>
      <c r="O4" s="163" t="s">
        <v>81</v>
      </c>
      <c r="P4" s="112" t="s">
        <v>162</v>
      </c>
    </row>
    <row r="5" spans="1:16" ht="32.25" customHeight="1">
      <c r="A5" s="322">
        <v>1</v>
      </c>
      <c r="B5" s="716" t="str">
        <f>IF(ISNA(男子データ入力!G96),"",男子データ入力!G96)</f>
        <v/>
      </c>
      <c r="C5" s="717"/>
      <c r="D5" s="159" t="str">
        <f>IF(ISNA(男子データ入力!H96),"",男子データ入力!H96)</f>
        <v/>
      </c>
      <c r="E5" s="178" t="str">
        <f>IF(ISNA(男子データ入力!AN129),"",男子データ入力!AN129)</f>
        <v/>
      </c>
      <c r="H5" s="322">
        <v>1</v>
      </c>
      <c r="I5" s="716" t="str">
        <f>IF(ISNA(男子データ入力!AL140),"",男子データ入力!AL140)</f>
        <v/>
      </c>
      <c r="J5" s="717"/>
      <c r="K5" s="113" t="str">
        <f>IF(ISNA(男子データ入力!G140),"",男子データ入力!G140)</f>
        <v/>
      </c>
      <c r="L5" s="178" t="str">
        <f>IF(ISNA(男子データ入力!AX140),"",男子データ入力!AX140)</f>
        <v/>
      </c>
      <c r="M5" s="716" t="str">
        <f>IF(ISNA(男子データ入力!AO140),"",男子データ入力!AO140)</f>
        <v/>
      </c>
      <c r="N5" s="717"/>
      <c r="O5" s="159" t="str">
        <f>IF(ISNA(男子データ入力!P140),"",男子データ入力!P140)</f>
        <v/>
      </c>
      <c r="P5" s="178" t="str">
        <f>IF(ISNA(男子データ入力!AY140),"",男子データ入力!AY140)</f>
        <v/>
      </c>
    </row>
    <row r="6" spans="1:16" ht="32.25" customHeight="1">
      <c r="A6" s="114">
        <v>2</v>
      </c>
      <c r="B6" s="723" t="str">
        <f>IF(ISNA(男子データ入力!G97),"",男子データ入力!G97)</f>
        <v/>
      </c>
      <c r="C6" s="718"/>
      <c r="D6" s="160" t="str">
        <f>IF(ISNA(男子データ入力!H97),"",男子データ入力!H97)</f>
        <v/>
      </c>
      <c r="E6" s="115" t="str">
        <f>IF(ISNA(男子データ入力!AN130),"",男子データ入力!AN130)</f>
        <v/>
      </c>
      <c r="H6" s="114">
        <v>2</v>
      </c>
      <c r="I6" s="718" t="str">
        <f>IF(ISNA(男子データ入力!AL141),"",男子データ入力!AL141)</f>
        <v/>
      </c>
      <c r="J6" s="719"/>
      <c r="K6" s="115" t="str">
        <f>IF(ISNA(男子データ入力!G141),"",男子データ入力!G141)</f>
        <v/>
      </c>
      <c r="L6" s="115" t="str">
        <f>IF(ISNA(男子データ入力!AX141),"",男子データ入力!AX141)</f>
        <v/>
      </c>
      <c r="M6" s="723" t="str">
        <f>IF(ISNA(男子データ入力!AO141),"",男子データ入力!AO141)</f>
        <v/>
      </c>
      <c r="N6" s="718"/>
      <c r="O6" s="160" t="str">
        <f>IF(ISNA(男子データ入力!P141),"",男子データ入力!P141)</f>
        <v/>
      </c>
      <c r="P6" s="115" t="str">
        <f>IF(ISNA(男子データ入力!AY141),"",男子データ入力!AY141)</f>
        <v/>
      </c>
    </row>
    <row r="7" spans="1:16" ht="32.25" customHeight="1">
      <c r="A7" s="114">
        <v>3</v>
      </c>
      <c r="B7" s="723" t="str">
        <f>IF(ISNA(男子データ入力!G98),"",男子データ入力!G98)</f>
        <v/>
      </c>
      <c r="C7" s="718"/>
      <c r="D7" s="160" t="str">
        <f>IF(ISNA(男子データ入力!H98),"",男子データ入力!H98)</f>
        <v/>
      </c>
      <c r="E7" s="115" t="str">
        <f>IF(ISNA(男子データ入力!AN131),"",男子データ入力!AN131)</f>
        <v/>
      </c>
      <c r="H7" s="114">
        <v>3</v>
      </c>
      <c r="I7" s="718" t="str">
        <f>IF(ISNA(男子データ入力!AL142),"",男子データ入力!AL142)</f>
        <v/>
      </c>
      <c r="J7" s="719"/>
      <c r="K7" s="115" t="str">
        <f>IF(ISNA(男子データ入力!G142),"",男子データ入力!G142)</f>
        <v/>
      </c>
      <c r="L7" s="115" t="str">
        <f>IF(ISNA(男子データ入力!AX142),"",男子データ入力!AX142)</f>
        <v/>
      </c>
      <c r="M7" s="723" t="str">
        <f>IF(ISNA(男子データ入力!AO142),"",男子データ入力!AO142)</f>
        <v/>
      </c>
      <c r="N7" s="718"/>
      <c r="O7" s="160" t="str">
        <f>IF(ISNA(男子データ入力!P142),"",男子データ入力!P142)</f>
        <v/>
      </c>
      <c r="P7" s="115" t="str">
        <f>IF(ISNA(男子データ入力!AY142),"",男子データ入力!AY142)</f>
        <v/>
      </c>
    </row>
    <row r="8" spans="1:16" ht="32.25" customHeight="1">
      <c r="A8" s="114">
        <v>4</v>
      </c>
      <c r="B8" s="723" t="str">
        <f>IF(ISNA(男子データ入力!G99),"",男子データ入力!G99)</f>
        <v/>
      </c>
      <c r="C8" s="718"/>
      <c r="D8" s="160" t="str">
        <f>IF(ISNA(男子データ入力!H99),"",男子データ入力!H99)</f>
        <v/>
      </c>
      <c r="E8" s="115" t="str">
        <f>IF(ISNA(男子データ入力!AN132),"",男子データ入力!AN132)</f>
        <v/>
      </c>
      <c r="H8" s="114">
        <v>4</v>
      </c>
      <c r="I8" s="718" t="str">
        <f>IF(ISNA(男子データ入力!AL143),"",男子データ入力!AL143)</f>
        <v/>
      </c>
      <c r="J8" s="719"/>
      <c r="K8" s="115" t="str">
        <f>IF(ISNA(男子データ入力!G143),"",男子データ入力!G143)</f>
        <v/>
      </c>
      <c r="L8" s="115" t="str">
        <f>IF(ISNA(男子データ入力!AX143),"",男子データ入力!AX143)</f>
        <v/>
      </c>
      <c r="M8" s="723" t="str">
        <f>IF(ISNA(男子データ入力!AO143),"",男子データ入力!AO143)</f>
        <v/>
      </c>
      <c r="N8" s="718"/>
      <c r="O8" s="160" t="str">
        <f>IF(ISNA(男子データ入力!P143),"",男子データ入力!P143)</f>
        <v/>
      </c>
      <c r="P8" s="115" t="str">
        <f>IF(ISNA(男子データ入力!AY143),"",男子データ入力!AY143)</f>
        <v/>
      </c>
    </row>
    <row r="9" spans="1:16" ht="32.25" customHeight="1">
      <c r="A9" s="114">
        <v>5</v>
      </c>
      <c r="B9" s="723" t="str">
        <f>IF(ISNA(男子データ入力!G100),"",男子データ入力!G100)</f>
        <v/>
      </c>
      <c r="C9" s="718"/>
      <c r="D9" s="160" t="str">
        <f>IF(ISNA(男子データ入力!H100),"",男子データ入力!H100)</f>
        <v/>
      </c>
      <c r="E9" s="115" t="str">
        <f>IF(ISNA(男子データ入力!AN133),"",男子データ入力!AN133)</f>
        <v/>
      </c>
      <c r="H9" s="114">
        <v>5</v>
      </c>
      <c r="I9" s="718" t="str">
        <f>IF(ISNA(男子データ入力!AL144),"",男子データ入力!AL144)</f>
        <v/>
      </c>
      <c r="J9" s="719"/>
      <c r="K9" s="115" t="str">
        <f>IF(ISNA(男子データ入力!G144),"",男子データ入力!G144)</f>
        <v/>
      </c>
      <c r="L9" s="115" t="str">
        <f>IF(ISNA(男子データ入力!AX144),"",男子データ入力!AX144)</f>
        <v/>
      </c>
      <c r="M9" s="723" t="str">
        <f>IF(ISNA(男子データ入力!AO144),"",男子データ入力!AO144)</f>
        <v/>
      </c>
      <c r="N9" s="718"/>
      <c r="O9" s="160" t="str">
        <f>IF(ISNA(男子データ入力!P144),"",男子データ入力!P144)</f>
        <v/>
      </c>
      <c r="P9" s="115" t="str">
        <f>IF(ISNA(男子データ入力!AY144),"",男子データ入力!AY144)</f>
        <v/>
      </c>
    </row>
    <row r="10" spans="1:16" ht="32.25" customHeight="1">
      <c r="A10" s="167">
        <v>6</v>
      </c>
      <c r="B10" s="723" t="str">
        <f>IF(ISNA(男子データ入力!G101),"",男子データ入力!G101)</f>
        <v/>
      </c>
      <c r="C10" s="718"/>
      <c r="D10" s="173" t="str">
        <f>IF(ISNA(男子データ入力!H101),"",男子データ入力!H101)</f>
        <v/>
      </c>
      <c r="E10" s="115" t="str">
        <f>IF(ISNA(男子データ入力!AN134),"",男子データ入力!AN134)</f>
        <v/>
      </c>
      <c r="H10" s="167">
        <v>6</v>
      </c>
      <c r="I10" s="723" t="str">
        <f>IF(ISNA(男子データ入力!AL145),"",男子データ入力!AL145)</f>
        <v/>
      </c>
      <c r="J10" s="718"/>
      <c r="K10" s="175" t="str">
        <f>IF(ISNA(男子データ入力!G145),"",男子データ入力!G145)</f>
        <v/>
      </c>
      <c r="L10" s="115" t="str">
        <f>IF(ISNA(男子データ入力!AX145),"",男子データ入力!AX145)</f>
        <v/>
      </c>
      <c r="M10" s="723" t="str">
        <f>IF(ISNA(男子データ入力!AO145),"",男子データ入力!AO145)</f>
        <v/>
      </c>
      <c r="N10" s="718"/>
      <c r="O10" s="173" t="str">
        <f>IF(ISNA(男子データ入力!P145),"",男子データ入力!P145)</f>
        <v/>
      </c>
      <c r="P10" s="115" t="str">
        <f>IF(ISNA(男子データ入力!AY145),"",男子データ入力!AY145)</f>
        <v/>
      </c>
    </row>
    <row r="11" spans="1:16" ht="32.25" customHeight="1">
      <c r="A11" s="319">
        <v>7</v>
      </c>
      <c r="B11" s="729" t="str">
        <f>IF(ISNA(男子データ入力!G102),"",男子データ入力!G102)</f>
        <v/>
      </c>
      <c r="C11" s="730"/>
      <c r="D11" s="321" t="str">
        <f>IF(ISNA(男子データ入力!H102),"",男子データ入力!H102)</f>
        <v/>
      </c>
      <c r="E11" s="161" t="str">
        <f>IF(ISNA(男子データ入力!AN135),"",男子データ入力!AN135)</f>
        <v/>
      </c>
      <c r="H11" s="319">
        <v>7</v>
      </c>
      <c r="I11" s="729" t="str">
        <f>IF(ISNA(男子データ入力!AL146),"",男子データ入力!AL146)</f>
        <v/>
      </c>
      <c r="J11" s="730"/>
      <c r="K11" s="320" t="str">
        <f>IF(ISNA(男子データ入力!G146),"",男子データ入力!G146)</f>
        <v/>
      </c>
      <c r="L11" s="161" t="str">
        <f>IF(ISNA(男子データ入力!AX146),"",男子データ入力!AX146)</f>
        <v/>
      </c>
      <c r="M11" s="729" t="str">
        <f>IF(ISNA(男子データ入力!O146),"",男子データ入力!O146)</f>
        <v/>
      </c>
      <c r="N11" s="730"/>
      <c r="O11" s="321" t="str">
        <f>IF(ISNA(男子データ入力!P146),"",男子データ入力!P146)</f>
        <v/>
      </c>
      <c r="P11" s="161" t="str">
        <f>IF(ISNA(男子データ入力!AY146),"",男子データ入力!AY146)</f>
        <v/>
      </c>
    </row>
    <row r="12" spans="1:16" ht="31.5" customHeight="1" thickBot="1">
      <c r="A12" s="168">
        <v>8</v>
      </c>
      <c r="B12" s="731" t="str">
        <f>IF(ISNA(男子データ入力!G103),"",男子データ入力!G103)</f>
        <v/>
      </c>
      <c r="C12" s="732"/>
      <c r="D12" s="174" t="str">
        <f>IF(ISNA(男子データ入力!H103),"",男子データ入力!H103)</f>
        <v/>
      </c>
      <c r="E12" s="162" t="str">
        <f>IF(ISNA(男子データ入力!AN136),"",男子データ入力!AN136)</f>
        <v/>
      </c>
      <c r="H12" s="168">
        <v>8</v>
      </c>
      <c r="I12" s="731" t="str">
        <f>IF(ISNA(男子データ入力!AL147),"",男子データ入力!AL147)</f>
        <v/>
      </c>
      <c r="J12" s="732"/>
      <c r="K12" s="176" t="str">
        <f>IF(ISNA(男子データ入力!G147),"",男子データ入力!G147)</f>
        <v/>
      </c>
      <c r="L12" s="162" t="str">
        <f>IF(ISNA(男子データ入力!AX147),"",男子データ入力!AX147)</f>
        <v/>
      </c>
      <c r="M12" s="731" t="str">
        <f>IF(ISNA(男子データ入力!O147),"",男子データ入力!O147)</f>
        <v/>
      </c>
      <c r="N12" s="732"/>
      <c r="O12" s="174" t="str">
        <f>IF(ISNA(男子データ入力!P147),"",男子データ入力!P147)</f>
        <v/>
      </c>
      <c r="P12" s="162" t="str">
        <f>IF(ISNA(男子データ入力!AY147),"",男子データ入力!AY147)</f>
        <v/>
      </c>
    </row>
    <row r="13" spans="1:16" ht="31.5" hidden="1" customHeight="1">
      <c r="A13" s="319">
        <v>9</v>
      </c>
      <c r="B13" s="729" t="str">
        <f>IF(ISNA(男子データ入力!G104),"",男子データ入力!G104)</f>
        <v/>
      </c>
      <c r="C13" s="730"/>
      <c r="D13" s="321" t="str">
        <f>IF(ISNA(男子データ入力!H104),"",男子データ入力!H104)</f>
        <v/>
      </c>
      <c r="E13" s="161" t="str">
        <f>IF(ISNA(男子データ入力!AN137),"",男子データ入力!AN137)</f>
        <v/>
      </c>
      <c r="H13" s="319">
        <v>9</v>
      </c>
      <c r="I13" s="729" t="str">
        <f>IF(ISNA(男子データ入力!AL148),"",男子データ入力!AL148)</f>
        <v/>
      </c>
      <c r="J13" s="730"/>
      <c r="K13" s="320" t="str">
        <f>IF(ISNA(男子データ入力!G148),"",男子データ入力!G148)</f>
        <v/>
      </c>
      <c r="L13" s="161" t="str">
        <f>IF(ISNA(男子データ入力!AX148),"",男子データ入力!AX148)</f>
        <v/>
      </c>
      <c r="M13" s="729" t="str">
        <f>IF(ISNA(男子データ入力!O148),"",男子データ入力!O148)</f>
        <v/>
      </c>
      <c r="N13" s="730"/>
      <c r="O13" s="321" t="str">
        <f>IF(ISNA(男子データ入力!P148),"",男子データ入力!P148)</f>
        <v/>
      </c>
      <c r="P13" s="161" t="str">
        <f>IF(ISNA(男子データ入力!AY148),"",男子データ入力!AY148)</f>
        <v/>
      </c>
    </row>
    <row r="14" spans="1:16" ht="20.5" hidden="1" customHeight="1" thickBot="1">
      <c r="A14" s="168">
        <v>10</v>
      </c>
      <c r="B14" s="731" t="str">
        <f>IF(ISNA(男子データ入力!G105),"",男子データ入力!G105)</f>
        <v/>
      </c>
      <c r="C14" s="732"/>
      <c r="D14" s="174" t="str">
        <f>IF(ISNA(男子データ入力!H105),"",男子データ入力!H105)</f>
        <v/>
      </c>
      <c r="E14" s="162" t="str">
        <f>IF(ISNA(男子データ入力!AN138),"",男子データ入力!AN138)</f>
        <v/>
      </c>
      <c r="H14" s="168">
        <v>10</v>
      </c>
      <c r="I14" s="731" t="str">
        <f>IF(ISNA(男子データ入力!AL149),"",男子データ入力!AL149)</f>
        <v/>
      </c>
      <c r="J14" s="732"/>
      <c r="K14" s="176" t="str">
        <f>IF(ISNA(男子データ入力!G149),"",男子データ入力!G149)</f>
        <v/>
      </c>
      <c r="L14" s="162" t="str">
        <f>IF(ISNA(男子データ入力!AX149),"",男子データ入力!AX149)</f>
        <v/>
      </c>
      <c r="M14" s="731" t="str">
        <f>IF(ISNA(男子データ入力!O149),"",男子データ入力!O149)</f>
        <v/>
      </c>
      <c r="N14" s="732"/>
      <c r="O14" s="174" t="str">
        <f>IF(ISNA(男子データ入力!P149),"",男子データ入力!P149)</f>
        <v/>
      </c>
      <c r="P14" s="162" t="str">
        <f>IF(ISNA(男子データ入力!AY149),"",男子データ入力!AY149)</f>
        <v/>
      </c>
    </row>
    <row r="15" spans="1:16" ht="22.5" customHeight="1" thickBot="1">
      <c r="A15" s="116"/>
      <c r="B15" s="116"/>
      <c r="C15" s="116"/>
      <c r="H15" s="116"/>
      <c r="I15" s="116"/>
      <c r="J15" s="116"/>
    </row>
    <row r="16" spans="1:16" s="110" customFormat="1" ht="30" customHeight="1" thickBot="1">
      <c r="A16" s="164" t="s">
        <v>79</v>
      </c>
      <c r="B16" s="724" t="s">
        <v>87</v>
      </c>
      <c r="C16" s="724"/>
      <c r="D16" s="724"/>
      <c r="E16" s="724"/>
      <c r="H16" s="164" t="s">
        <v>79</v>
      </c>
      <c r="I16" s="724" t="s">
        <v>86</v>
      </c>
      <c r="J16" s="724"/>
      <c r="K16" s="724"/>
      <c r="L16" s="724"/>
    </row>
    <row r="17" spans="1:16" s="110" customFormat="1" ht="30" customHeight="1" thickBot="1">
      <c r="A17" s="166" t="s">
        <v>77</v>
      </c>
      <c r="B17" s="720" t="str">
        <f>女子データ入力!AI95</f>
        <v/>
      </c>
      <c r="C17" s="721"/>
      <c r="D17" s="724" t="s">
        <v>78</v>
      </c>
      <c r="E17" s="724"/>
      <c r="H17" s="166" t="s">
        <v>77</v>
      </c>
      <c r="I17" s="720" t="str">
        <f>女子データ入力!AI95</f>
        <v/>
      </c>
      <c r="J17" s="721"/>
      <c r="K17" s="724" t="s">
        <v>78</v>
      </c>
      <c r="L17" s="724"/>
    </row>
    <row r="18" spans="1:16" ht="28.5" customHeight="1" thickBot="1"/>
    <row r="19" spans="1:16" ht="32.25" customHeight="1" thickBot="1">
      <c r="A19" s="142" t="s">
        <v>8</v>
      </c>
      <c r="B19" s="720" t="s">
        <v>88</v>
      </c>
      <c r="C19" s="722"/>
      <c r="D19" s="158" t="s">
        <v>81</v>
      </c>
      <c r="E19" s="112" t="s">
        <v>162</v>
      </c>
      <c r="F19" s="117"/>
      <c r="G19" s="116"/>
      <c r="H19" s="142" t="s">
        <v>8</v>
      </c>
      <c r="I19" s="720" t="s">
        <v>90</v>
      </c>
      <c r="J19" s="722"/>
      <c r="K19" s="143" t="s">
        <v>81</v>
      </c>
      <c r="L19" s="112" t="s">
        <v>162</v>
      </c>
      <c r="M19" s="727" t="s">
        <v>89</v>
      </c>
      <c r="N19" s="728"/>
      <c r="O19" s="163" t="s">
        <v>81</v>
      </c>
      <c r="P19" s="112" t="s">
        <v>162</v>
      </c>
    </row>
    <row r="20" spans="1:16" ht="32.25" customHeight="1">
      <c r="A20" s="322">
        <v>1</v>
      </c>
      <c r="B20" s="716" t="str">
        <f>IF(ISNA(女子データ入力!G96),"",女子データ入力!G96)</f>
        <v/>
      </c>
      <c r="C20" s="717"/>
      <c r="D20" s="159" t="str">
        <f>IF(ISNA(女子データ入力!H96),"",女子データ入力!H96)</f>
        <v/>
      </c>
      <c r="E20" s="178" t="str">
        <f>IF(ISNA(女子データ入力!AN129),"",女子データ入力!AN129)</f>
        <v/>
      </c>
      <c r="G20" s="116"/>
      <c r="H20" s="322">
        <v>1</v>
      </c>
      <c r="I20" s="725" t="str">
        <f>IF(ISNA(女子データ入力!AL140),"",女子データ入力!AL140)</f>
        <v/>
      </c>
      <c r="J20" s="726"/>
      <c r="K20" s="177" t="str">
        <f>IF(ISNA(女子データ入力!G140),"",女子データ入力!G140)</f>
        <v/>
      </c>
      <c r="L20" s="178" t="str">
        <f>IF(ISNA(女子データ入力!AX140),"",女子データ入力!AX140)</f>
        <v/>
      </c>
      <c r="M20" s="725" t="str">
        <f>IF(ISNA(女子データ入力!AO140),"",女子データ入力!AO140)</f>
        <v/>
      </c>
      <c r="N20" s="726"/>
      <c r="O20" s="179" t="str">
        <f>IF(ISNA(女子データ入力!P140),"",女子データ入力!P140)</f>
        <v/>
      </c>
      <c r="P20" s="178" t="str">
        <f>IF(ISNA(女子データ入力!AY140),"",女子データ入力!AY140)</f>
        <v/>
      </c>
    </row>
    <row r="21" spans="1:16" ht="32.25" customHeight="1">
      <c r="A21" s="114">
        <v>2</v>
      </c>
      <c r="B21" s="718" t="str">
        <f>IF(ISNA(女子データ入力!G97),"",女子データ入力!G97)</f>
        <v/>
      </c>
      <c r="C21" s="719"/>
      <c r="D21" s="160" t="str">
        <f>IF(ISNA(女子データ入力!H97),"",女子データ入力!H97)</f>
        <v/>
      </c>
      <c r="E21" s="115" t="str">
        <f>IF(ISNA(女子データ入力!AN130),"",女子データ入力!AN130)</f>
        <v/>
      </c>
      <c r="G21" s="116"/>
      <c r="H21" s="114">
        <v>2</v>
      </c>
      <c r="I21" s="723" t="str">
        <f>IF(ISNA(女子データ入力!AL141),"",女子データ入力!AL141)</f>
        <v/>
      </c>
      <c r="J21" s="718"/>
      <c r="K21" s="175" t="str">
        <f>IF(ISNA(女子データ入力!G141),"",女子データ入力!G141)</f>
        <v/>
      </c>
      <c r="L21" s="115" t="str">
        <f>IF(ISNA(女子データ入力!AX141),"",女子データ入力!AX141)</f>
        <v/>
      </c>
      <c r="M21" s="723" t="str">
        <f>IF(ISNA(女子データ入力!AO141),"",女子データ入力!AO141)</f>
        <v/>
      </c>
      <c r="N21" s="718"/>
      <c r="O21" s="173" t="str">
        <f>IF(ISNA(女子データ入力!P141),"",女子データ入力!P141)</f>
        <v/>
      </c>
      <c r="P21" s="115" t="str">
        <f>IF(ISNA(女子データ入力!AY141),"",女子データ入力!AY141)</f>
        <v/>
      </c>
    </row>
    <row r="22" spans="1:16" ht="32.25" customHeight="1">
      <c r="A22" s="114">
        <v>3</v>
      </c>
      <c r="B22" s="718" t="str">
        <f>IF(ISNA(女子データ入力!G98),"",女子データ入力!G98)</f>
        <v/>
      </c>
      <c r="C22" s="719"/>
      <c r="D22" s="160" t="str">
        <f>IF(ISNA(女子データ入力!H98),"",女子データ入力!H98)</f>
        <v/>
      </c>
      <c r="E22" s="115" t="str">
        <f>IF(ISNA(女子データ入力!AN131),"",女子データ入力!AN131)</f>
        <v/>
      </c>
      <c r="G22" s="116"/>
      <c r="H22" s="114">
        <v>3</v>
      </c>
      <c r="I22" s="723" t="str">
        <f>IF(ISNA(女子データ入力!AL142),"",女子データ入力!AL142)</f>
        <v/>
      </c>
      <c r="J22" s="718"/>
      <c r="K22" s="175" t="str">
        <f>IF(ISNA(女子データ入力!G142),"",女子データ入力!G142)</f>
        <v/>
      </c>
      <c r="L22" s="115" t="str">
        <f>IF(ISNA(女子データ入力!AX142),"",女子データ入力!AX142)</f>
        <v/>
      </c>
      <c r="M22" s="723" t="str">
        <f>IF(ISNA(女子データ入力!AO142),"",女子データ入力!AO142)</f>
        <v/>
      </c>
      <c r="N22" s="718"/>
      <c r="O22" s="173" t="str">
        <f>IF(ISNA(女子データ入力!P142),"",女子データ入力!P142)</f>
        <v/>
      </c>
      <c r="P22" s="115" t="str">
        <f>IF(ISNA(女子データ入力!AY142),"",女子データ入力!AY142)</f>
        <v/>
      </c>
    </row>
    <row r="23" spans="1:16" ht="32.25" customHeight="1">
      <c r="A23" s="114">
        <v>4</v>
      </c>
      <c r="B23" s="718" t="str">
        <f>IF(ISNA(女子データ入力!G99),"",女子データ入力!G99)</f>
        <v/>
      </c>
      <c r="C23" s="719"/>
      <c r="D23" s="160" t="str">
        <f>IF(ISNA(女子データ入力!H99),"",女子データ入力!H99)</f>
        <v/>
      </c>
      <c r="E23" s="115" t="str">
        <f>IF(ISNA(女子データ入力!AN132),"",女子データ入力!AN132)</f>
        <v/>
      </c>
      <c r="G23" s="116"/>
      <c r="H23" s="114">
        <v>4</v>
      </c>
      <c r="I23" s="723" t="str">
        <f>IF(ISNA(女子データ入力!AL143),"",女子データ入力!AL143)</f>
        <v/>
      </c>
      <c r="J23" s="718"/>
      <c r="K23" s="175" t="str">
        <f>IF(ISNA(女子データ入力!G143),"",女子データ入力!G143)</f>
        <v/>
      </c>
      <c r="L23" s="115" t="str">
        <f>IF(ISNA(女子データ入力!AX143),"",女子データ入力!AX143)</f>
        <v/>
      </c>
      <c r="M23" s="723" t="str">
        <f>IF(ISNA(女子データ入力!AO143),"",女子データ入力!AO143)</f>
        <v/>
      </c>
      <c r="N23" s="718"/>
      <c r="O23" s="173" t="str">
        <f>IF(ISNA(女子データ入力!P143),"",女子データ入力!P143)</f>
        <v/>
      </c>
      <c r="P23" s="115" t="str">
        <f>IF(ISNA(女子データ入力!AY143),"",女子データ入力!AY143)</f>
        <v/>
      </c>
    </row>
    <row r="24" spans="1:16" ht="32.25" customHeight="1">
      <c r="A24" s="114">
        <v>5</v>
      </c>
      <c r="B24" s="718" t="str">
        <f>IF(ISNA(女子データ入力!G100),"",女子データ入力!G100)</f>
        <v/>
      </c>
      <c r="C24" s="719"/>
      <c r="D24" s="160" t="str">
        <f>IF(ISNA(女子データ入力!H100),"",女子データ入力!H100)</f>
        <v/>
      </c>
      <c r="E24" s="115" t="str">
        <f>IF(ISNA(女子データ入力!AN133),"",女子データ入力!AN133)</f>
        <v/>
      </c>
      <c r="G24" s="116"/>
      <c r="H24" s="114">
        <v>5</v>
      </c>
      <c r="I24" s="723" t="str">
        <f>IF(ISNA(女子データ入力!AL144),"",女子データ入力!AL144)</f>
        <v/>
      </c>
      <c r="J24" s="718"/>
      <c r="K24" s="175" t="str">
        <f>IF(ISNA(女子データ入力!G144),"",女子データ入力!G144)</f>
        <v/>
      </c>
      <c r="L24" s="115" t="str">
        <f>IF(ISNA(女子データ入力!AX144),"",女子データ入力!AX144)</f>
        <v/>
      </c>
      <c r="M24" s="723" t="str">
        <f>IF(ISNA(女子データ入力!AO144),"",女子データ入力!AO144)</f>
        <v/>
      </c>
      <c r="N24" s="718"/>
      <c r="O24" s="173" t="str">
        <f>IF(ISNA(女子データ入力!P144),"",女子データ入力!P144)</f>
        <v/>
      </c>
      <c r="P24" s="115" t="str">
        <f>IF(ISNA(女子データ入力!AY144),"",女子データ入力!AY144)</f>
        <v/>
      </c>
    </row>
    <row r="25" spans="1:16" ht="31.5" customHeight="1">
      <c r="A25" s="167">
        <v>6</v>
      </c>
      <c r="B25" s="723" t="str">
        <f>IF(ISNA(女子データ入力!G101),"",女子データ入力!G101)</f>
        <v/>
      </c>
      <c r="C25" s="718"/>
      <c r="D25" s="173" t="str">
        <f>IF(ISNA(女子データ入力!H101),"",女子データ入力!H101)</f>
        <v/>
      </c>
      <c r="E25" s="115" t="str">
        <f>IF(ISNA(女子データ入力!AN134),"",女子データ入力!AN134)</f>
        <v/>
      </c>
      <c r="G25" s="116"/>
      <c r="H25" s="167">
        <v>6</v>
      </c>
      <c r="I25" s="723" t="str">
        <f>IF(ISNA(女子データ入力!AL145),"",女子データ入力!AL145)</f>
        <v/>
      </c>
      <c r="J25" s="718"/>
      <c r="K25" s="175" t="str">
        <f>IF(ISNA(女子データ入力!G145),"",女子データ入力!G145)</f>
        <v/>
      </c>
      <c r="L25" s="115" t="str">
        <f>IF(ISNA(女子データ入力!AX145),"",女子データ入力!AX145)</f>
        <v/>
      </c>
      <c r="M25" s="723" t="str">
        <f>IF(ISNA(女子データ入力!AO145),"",女子データ入力!AO145)</f>
        <v/>
      </c>
      <c r="N25" s="718"/>
      <c r="O25" s="173" t="str">
        <f>IF(ISNA(女子データ入力!P145),"",女子データ入力!P145)</f>
        <v/>
      </c>
      <c r="P25" s="115" t="str">
        <f>IF(ISNA(女子データ入力!AY145),"",女子データ入力!AY145)</f>
        <v/>
      </c>
    </row>
    <row r="26" spans="1:16" ht="32.25" customHeight="1">
      <c r="A26" s="167">
        <v>7</v>
      </c>
      <c r="B26" s="723" t="str">
        <f>IF(ISNA(女子データ入力!G102),"",女子データ入力!G102)</f>
        <v/>
      </c>
      <c r="C26" s="718"/>
      <c r="D26" s="173" t="str">
        <f>IF(ISNA(女子データ入力!H102),"",女子データ入力!H102)</f>
        <v/>
      </c>
      <c r="E26" s="115" t="str">
        <f>IF(ISNA(女子データ入力!AN135),"",女子データ入力!AN135)</f>
        <v/>
      </c>
      <c r="H26" s="167">
        <v>7</v>
      </c>
      <c r="I26" s="723" t="str">
        <f>IF(ISNA(女子データ入力!AL146),"",女子データ入力!AL146)</f>
        <v/>
      </c>
      <c r="J26" s="718"/>
      <c r="K26" s="175" t="str">
        <f>IF(ISNA(女子データ入力!G146),"",女子データ入力!G146)</f>
        <v/>
      </c>
      <c r="L26" s="115" t="str">
        <f>IF(ISNA(女子データ入力!AX146),"",女子データ入力!AX146)</f>
        <v/>
      </c>
      <c r="M26" s="723" t="str">
        <f>IF(ISNA(女子データ入力!AO146),"",女子データ入力!AO146)</f>
        <v/>
      </c>
      <c r="N26" s="718"/>
      <c r="O26" s="173" t="str">
        <f>IF(ISNA(女子データ入力!P146),"",女子データ入力!P146)</f>
        <v/>
      </c>
      <c r="P26" s="115" t="str">
        <f>IF(ISNA(女子データ入力!AY146),"",女子データ入力!AY146)</f>
        <v/>
      </c>
    </row>
    <row r="27" spans="1:16" ht="32.25" customHeight="1" thickBot="1">
      <c r="A27" s="323">
        <v>8</v>
      </c>
      <c r="B27" s="733" t="str">
        <f>IF(ISNA(女子データ入力!G103),"",女子データ入力!G103)</f>
        <v/>
      </c>
      <c r="C27" s="734"/>
      <c r="D27" s="324" t="str">
        <f>IF(ISNA(女子データ入力!H103),"",女子データ入力!H103)</f>
        <v/>
      </c>
      <c r="E27" s="325" t="str">
        <f>IF(ISNA(女子データ入力!AN136),"",女子データ入力!AN136)</f>
        <v/>
      </c>
      <c r="H27" s="323">
        <v>8</v>
      </c>
      <c r="I27" s="733" t="str">
        <f>IF(ISNA(女子データ入力!AL147),"",女子データ入力!AL147)</f>
        <v/>
      </c>
      <c r="J27" s="734"/>
      <c r="K27" s="326" t="str">
        <f>IF(ISNA(女子データ入力!G147),"",女子データ入力!G147)</f>
        <v/>
      </c>
      <c r="L27" s="325" t="str">
        <f>IF(ISNA(女子データ入力!AX147),"",女子データ入力!AX147)</f>
        <v/>
      </c>
      <c r="M27" s="733" t="str">
        <f>IF(ISNA(女子データ入力!O147),"",女子データ入力!O147)</f>
        <v/>
      </c>
      <c r="N27" s="734"/>
      <c r="O27" s="324" t="str">
        <f>IF(ISNA(女子データ入力!P147),"",女子データ入力!P147)</f>
        <v/>
      </c>
      <c r="P27" s="325" t="str">
        <f>IF(ISNA(女子データ入力!AY147),"",女子データ入力!AY147)</f>
        <v/>
      </c>
    </row>
    <row r="28" spans="1:16" ht="32.25" hidden="1" customHeight="1">
      <c r="A28" s="319">
        <v>9</v>
      </c>
      <c r="B28" s="729" t="str">
        <f>IF(ISNA(女子データ入力!G104),"",女子データ入力!G104)</f>
        <v/>
      </c>
      <c r="C28" s="730"/>
      <c r="D28" s="321" t="str">
        <f>IF(ISNA(女子データ入力!H104),"",女子データ入力!H104)</f>
        <v/>
      </c>
      <c r="E28" s="161" t="str">
        <f>IF(ISNA(女子データ入力!AN137),"",女子データ入力!AN137)</f>
        <v/>
      </c>
      <c r="H28" s="319">
        <v>9</v>
      </c>
      <c r="I28" s="729" t="str">
        <f>IF(ISNA(女子データ入力!AL148),"",女子データ入力!AL148)</f>
        <v/>
      </c>
      <c r="J28" s="730"/>
      <c r="K28" s="320" t="str">
        <f>IF(ISNA(女子データ入力!G148),"",女子データ入力!G148)</f>
        <v/>
      </c>
      <c r="L28" s="161" t="str">
        <f>IF(ISNA(女子データ入力!AX148),"",女子データ入力!AX148)</f>
        <v/>
      </c>
      <c r="M28" s="729" t="str">
        <f>IF(ISNA(女子データ入力!O148),"",女子データ入力!O148)</f>
        <v/>
      </c>
      <c r="N28" s="730"/>
      <c r="O28" s="321" t="str">
        <f>IF(ISNA(女子データ入力!P148),"",女子データ入力!P148)</f>
        <v/>
      </c>
      <c r="P28" s="161" t="str">
        <f>IF(ISNA(女子データ入力!AY148),"",女子データ入力!AY148)</f>
        <v/>
      </c>
    </row>
    <row r="29" spans="1:16" ht="32.25" hidden="1" customHeight="1" thickBot="1">
      <c r="A29" s="168">
        <v>10</v>
      </c>
      <c r="B29" s="731" t="str">
        <f>IF(ISNA(女子データ入力!G105),"",女子データ入力!G105)</f>
        <v/>
      </c>
      <c r="C29" s="732"/>
      <c r="D29" s="174" t="str">
        <f>IF(ISNA(女子データ入力!H105),"",女子データ入力!H105)</f>
        <v/>
      </c>
      <c r="E29" s="162" t="str">
        <f>IF(ISNA(女子データ入力!AN138),"",女子データ入力!AN138)</f>
        <v/>
      </c>
      <c r="H29" s="168">
        <v>10</v>
      </c>
      <c r="I29" s="731" t="str">
        <f>IF(ISNA(女子データ入力!AL149),"",女子データ入力!AL149)</f>
        <v/>
      </c>
      <c r="J29" s="732"/>
      <c r="K29" s="176" t="str">
        <f>IF(ISNA(女子データ入力!G149),"",女子データ入力!G149)</f>
        <v/>
      </c>
      <c r="L29" s="162" t="str">
        <f>IF(ISNA(女子データ入力!AX149),"",女子データ入力!AX149)</f>
        <v/>
      </c>
      <c r="M29" s="731" t="str">
        <f>IF(ISNA(女子データ入力!O149),"",女子データ入力!O149)</f>
        <v/>
      </c>
      <c r="N29" s="732"/>
      <c r="O29" s="174" t="str">
        <f>IF(ISNA(女子データ入力!P149),"",女子データ入力!P149)</f>
        <v/>
      </c>
      <c r="P29" s="162" t="str">
        <f>IF(ISNA(女子データ入力!AY149),"",女子データ入力!AY149)</f>
        <v/>
      </c>
    </row>
    <row r="30" spans="1:16" ht="18.75" customHeight="1">
      <c r="A30" s="87"/>
      <c r="H30" s="87"/>
    </row>
    <row r="31" spans="1:16" ht="18.75" customHeight="1">
      <c r="A31" s="87"/>
      <c r="H31" s="87"/>
    </row>
    <row r="32" spans="1:16" ht="18.75" customHeight="1">
      <c r="A32" s="87"/>
      <c r="H32" s="87"/>
    </row>
    <row r="33" spans="1:8" ht="18.75" customHeight="1">
      <c r="A33" s="87"/>
      <c r="H33" s="87"/>
    </row>
    <row r="34" spans="1:8" ht="18.75" customHeight="1">
      <c r="A34" s="87"/>
      <c r="H34" s="87"/>
    </row>
    <row r="35" spans="1:8" ht="18.75" customHeight="1">
      <c r="A35" s="87"/>
      <c r="H35" s="87"/>
    </row>
    <row r="36" spans="1:8" ht="18.75" customHeight="1"/>
    <row r="37" spans="1:8" ht="18.75" customHeight="1"/>
    <row r="38" spans="1:8" ht="18.75" customHeight="1"/>
    <row r="39" spans="1:8" ht="18.75" customHeight="1"/>
    <row r="40" spans="1:8" ht="18.75" customHeight="1"/>
    <row r="41" spans="1:8" ht="18.75" customHeight="1"/>
    <row r="42" spans="1:8" ht="18.75" customHeight="1"/>
    <row r="43" spans="1:8" ht="18.75" customHeight="1"/>
    <row r="44" spans="1:8" ht="18.75" customHeight="1"/>
    <row r="45" spans="1:8" ht="18.75" customHeight="1"/>
    <row r="46" spans="1:8" ht="18.75" customHeight="1"/>
  </sheetData>
  <sheetProtection sheet="1" selectLockedCells="1" selectUnlockedCells="1"/>
  <mergeCells count="78">
    <mergeCell ref="I29:J29"/>
    <mergeCell ref="M29:N29"/>
    <mergeCell ref="B26:C26"/>
    <mergeCell ref="B27:C27"/>
    <mergeCell ref="B28:C28"/>
    <mergeCell ref="B29:C29"/>
    <mergeCell ref="I26:J26"/>
    <mergeCell ref="M26:N26"/>
    <mergeCell ref="I27:J27"/>
    <mergeCell ref="M27:N27"/>
    <mergeCell ref="I28:J28"/>
    <mergeCell ref="M28:N28"/>
    <mergeCell ref="I14:J14"/>
    <mergeCell ref="M14:N14"/>
    <mergeCell ref="I11:J11"/>
    <mergeCell ref="M11:N11"/>
    <mergeCell ref="I12:J12"/>
    <mergeCell ref="M12:N12"/>
    <mergeCell ref="I13:J13"/>
    <mergeCell ref="M13:N13"/>
    <mergeCell ref="B19:C19"/>
    <mergeCell ref="B20:C20"/>
    <mergeCell ref="B8:C8"/>
    <mergeCell ref="B9:C9"/>
    <mergeCell ref="B10:C10"/>
    <mergeCell ref="B17:C17"/>
    <mergeCell ref="B11:C11"/>
    <mergeCell ref="B12:C12"/>
    <mergeCell ref="B13:C13"/>
    <mergeCell ref="B14:C14"/>
    <mergeCell ref="B24:C24"/>
    <mergeCell ref="B16:E16"/>
    <mergeCell ref="I24:J24"/>
    <mergeCell ref="I25:J25"/>
    <mergeCell ref="I17:J17"/>
    <mergeCell ref="I19:J19"/>
    <mergeCell ref="B25:C25"/>
    <mergeCell ref="B21:C21"/>
    <mergeCell ref="B22:C22"/>
    <mergeCell ref="B23:C23"/>
    <mergeCell ref="I23:J23"/>
    <mergeCell ref="M4:N4"/>
    <mergeCell ref="M5:N5"/>
    <mergeCell ref="M6:N6"/>
    <mergeCell ref="M7:N7"/>
    <mergeCell ref="M8:N8"/>
    <mergeCell ref="I8:J8"/>
    <mergeCell ref="I9:J9"/>
    <mergeCell ref="I10:J10"/>
    <mergeCell ref="M9:N9"/>
    <mergeCell ref="I20:J20"/>
    <mergeCell ref="I21:J21"/>
    <mergeCell ref="I22:J22"/>
    <mergeCell ref="M24:N24"/>
    <mergeCell ref="M25:N25"/>
    <mergeCell ref="M10:N10"/>
    <mergeCell ref="M19:N19"/>
    <mergeCell ref="M20:N20"/>
    <mergeCell ref="M21:N21"/>
    <mergeCell ref="M22:N22"/>
    <mergeCell ref="M23:N23"/>
    <mergeCell ref="B1:E1"/>
    <mergeCell ref="I1:L1"/>
    <mergeCell ref="I16:L16"/>
    <mergeCell ref="D17:E17"/>
    <mergeCell ref="K17:L17"/>
    <mergeCell ref="K2:L2"/>
    <mergeCell ref="D2:E2"/>
    <mergeCell ref="I2:J2"/>
    <mergeCell ref="I4:J4"/>
    <mergeCell ref="I5:J5"/>
    <mergeCell ref="I6:J6"/>
    <mergeCell ref="I7:J7"/>
    <mergeCell ref="B2:C2"/>
    <mergeCell ref="B4:C4"/>
    <mergeCell ref="B5:C5"/>
    <mergeCell ref="B6:C6"/>
    <mergeCell ref="B7:C7"/>
  </mergeCells>
  <phoneticPr fontId="3"/>
  <printOptions gridLinesSet="0"/>
  <pageMargins left="0" right="0" top="0.31496062992125984" bottom="0.43307086614173229" header="0" footer="0"/>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3"/>
  <sheetViews>
    <sheetView workbookViewId="0">
      <selection activeCell="B6" sqref="B6"/>
    </sheetView>
  </sheetViews>
  <sheetFormatPr defaultRowHeight="13"/>
  <sheetData>
    <row r="3" spans="1:13">
      <c r="A3" s="334" t="s">
        <v>1</v>
      </c>
      <c r="B3" s="334" t="str">
        <f>参加申込書男子印刷!$C$7</f>
        <v/>
      </c>
      <c r="C3" s="334" t="s">
        <v>258</v>
      </c>
      <c r="D3" s="334"/>
      <c r="E3" s="334" t="str">
        <f>参加申込書男子印刷!H7</f>
        <v>男子</v>
      </c>
      <c r="F3" s="334"/>
      <c r="H3" s="334" t="s">
        <v>1</v>
      </c>
      <c r="I3" s="334" t="str">
        <f>参加申込書女子印刷!C7</f>
        <v/>
      </c>
      <c r="J3" s="334" t="s">
        <v>258</v>
      </c>
      <c r="K3" s="334"/>
      <c r="L3" s="334" t="str">
        <f>参加申込書女子印刷!H7</f>
        <v>女子</v>
      </c>
      <c r="M3" s="334"/>
    </row>
    <row r="4" spans="1:13">
      <c r="A4" s="334" t="s">
        <v>3</v>
      </c>
      <c r="B4" s="334" t="str">
        <f>参加申込書男子印刷!C8</f>
        <v/>
      </c>
      <c r="C4" s="334" t="s">
        <v>4</v>
      </c>
      <c r="D4" s="334" t="s">
        <v>259</v>
      </c>
      <c r="E4" s="334" t="s">
        <v>6</v>
      </c>
      <c r="F4" s="334"/>
      <c r="H4" s="334" t="s">
        <v>3</v>
      </c>
      <c r="I4" s="334" t="str">
        <f>参加申込書女子印刷!C8</f>
        <v/>
      </c>
      <c r="J4" s="334" t="s">
        <v>4</v>
      </c>
      <c r="K4" s="334" t="s">
        <v>259</v>
      </c>
      <c r="L4" s="334" t="s">
        <v>6</v>
      </c>
      <c r="M4" s="334"/>
    </row>
    <row r="5" spans="1:13">
      <c r="A5" s="334" t="s">
        <v>8</v>
      </c>
      <c r="B5" s="334" t="s">
        <v>9</v>
      </c>
      <c r="C5" s="334"/>
      <c r="D5" s="334"/>
      <c r="E5" s="334" t="s">
        <v>10</v>
      </c>
      <c r="F5" s="334" t="s">
        <v>11</v>
      </c>
      <c r="H5" s="334" t="s">
        <v>8</v>
      </c>
      <c r="I5" s="334" t="s">
        <v>9</v>
      </c>
      <c r="J5" s="334"/>
      <c r="K5" s="334"/>
      <c r="L5" s="334" t="s">
        <v>10</v>
      </c>
      <c r="M5" s="334" t="s">
        <v>11</v>
      </c>
    </row>
    <row r="6" spans="1:13">
      <c r="A6" s="334">
        <f>参加申込書男子印刷!A11</f>
        <v>1</v>
      </c>
      <c r="B6" s="334" t="str">
        <f>参加申込書男子印刷!B11</f>
        <v/>
      </c>
      <c r="C6" s="334" t="str">
        <f>参加申込書男子印刷!F11</f>
        <v/>
      </c>
      <c r="D6" s="334" t="str">
        <f>参加申込書男子印刷!G11</f>
        <v/>
      </c>
      <c r="E6" s="334" t="str">
        <f>参加申込書男子印刷!H11</f>
        <v/>
      </c>
      <c r="F6" s="334" t="str">
        <f>参加申込書男子印刷!I11</f>
        <v/>
      </c>
      <c r="H6" s="334">
        <f>参加申込書女子印刷!A11</f>
        <v>1</v>
      </c>
      <c r="I6" s="334" t="str">
        <f>参加申込書女子印刷!B11</f>
        <v/>
      </c>
      <c r="J6" s="334" t="str">
        <f>参加申込書女子印刷!F11</f>
        <v/>
      </c>
      <c r="K6" s="334" t="str">
        <f>参加申込書女子印刷!G11</f>
        <v/>
      </c>
      <c r="L6" s="334" t="str">
        <f>参加申込書女子印刷!H11</f>
        <v/>
      </c>
      <c r="M6" s="334" t="str">
        <f>参加申込書女子印刷!I11</f>
        <v/>
      </c>
    </row>
    <row r="7" spans="1:13">
      <c r="A7" s="334">
        <f>参加申込書男子印刷!A12</f>
        <v>2</v>
      </c>
      <c r="B7" s="334" t="str">
        <f>参加申込書男子印刷!B12</f>
        <v/>
      </c>
      <c r="C7" s="334" t="str">
        <f>参加申込書男子印刷!F12</f>
        <v/>
      </c>
      <c r="D7" s="334" t="str">
        <f>参加申込書男子印刷!G12</f>
        <v/>
      </c>
      <c r="E7" s="334" t="str">
        <f>参加申込書男子印刷!H12</f>
        <v/>
      </c>
      <c r="F7" s="334" t="str">
        <f>参加申込書男子印刷!I12</f>
        <v/>
      </c>
      <c r="H7" s="334">
        <f>参加申込書女子印刷!A12</f>
        <v>2</v>
      </c>
      <c r="I7" s="334" t="str">
        <f>参加申込書女子印刷!B12</f>
        <v/>
      </c>
      <c r="J7" s="334" t="str">
        <f>参加申込書女子印刷!F12</f>
        <v/>
      </c>
      <c r="K7" s="334" t="str">
        <f>参加申込書女子印刷!G12</f>
        <v/>
      </c>
      <c r="L7" s="334" t="str">
        <f>参加申込書女子印刷!H12</f>
        <v/>
      </c>
      <c r="M7" s="334" t="str">
        <f>参加申込書女子印刷!I12</f>
        <v/>
      </c>
    </row>
    <row r="8" spans="1:13">
      <c r="A8" s="334">
        <f>参加申込書男子印刷!A13</f>
        <v>3</v>
      </c>
      <c r="B8" s="334" t="str">
        <f>参加申込書男子印刷!B13</f>
        <v/>
      </c>
      <c r="C8" s="334" t="str">
        <f>参加申込書男子印刷!F13</f>
        <v/>
      </c>
      <c r="D8" s="334" t="str">
        <f>参加申込書男子印刷!G13</f>
        <v/>
      </c>
      <c r="E8" s="334" t="str">
        <f>参加申込書男子印刷!H13</f>
        <v/>
      </c>
      <c r="F8" s="334" t="str">
        <f>参加申込書男子印刷!I13</f>
        <v/>
      </c>
      <c r="H8" s="334">
        <f>参加申込書女子印刷!A13</f>
        <v>3</v>
      </c>
      <c r="I8" s="334" t="str">
        <f>参加申込書女子印刷!B13</f>
        <v/>
      </c>
      <c r="J8" s="334" t="str">
        <f>参加申込書女子印刷!F13</f>
        <v/>
      </c>
      <c r="K8" s="334" t="str">
        <f>参加申込書女子印刷!G13</f>
        <v/>
      </c>
      <c r="L8" s="334" t="str">
        <f>参加申込書女子印刷!H13</f>
        <v/>
      </c>
      <c r="M8" s="334" t="str">
        <f>参加申込書女子印刷!I13</f>
        <v/>
      </c>
    </row>
    <row r="9" spans="1:13">
      <c r="A9" s="334">
        <f>参加申込書男子印刷!A14</f>
        <v>4</v>
      </c>
      <c r="B9" s="334" t="str">
        <f>参加申込書男子印刷!B14</f>
        <v/>
      </c>
      <c r="C9" s="334" t="str">
        <f>参加申込書男子印刷!F14</f>
        <v/>
      </c>
      <c r="D9" s="334" t="str">
        <f>参加申込書男子印刷!G14</f>
        <v/>
      </c>
      <c r="E9" s="334" t="str">
        <f>参加申込書男子印刷!H14</f>
        <v/>
      </c>
      <c r="F9" s="334" t="str">
        <f>参加申込書男子印刷!I14</f>
        <v/>
      </c>
      <c r="H9" s="334">
        <f>参加申込書女子印刷!A14</f>
        <v>4</v>
      </c>
      <c r="I9" s="334" t="str">
        <f>参加申込書女子印刷!B14</f>
        <v/>
      </c>
      <c r="J9" s="334" t="str">
        <f>参加申込書女子印刷!F14</f>
        <v/>
      </c>
      <c r="K9" s="334" t="str">
        <f>参加申込書女子印刷!G14</f>
        <v/>
      </c>
      <c r="L9" s="334" t="str">
        <f>参加申込書女子印刷!H14</f>
        <v/>
      </c>
      <c r="M9" s="334" t="str">
        <f>参加申込書女子印刷!I14</f>
        <v/>
      </c>
    </row>
    <row r="10" spans="1:13">
      <c r="A10" s="334">
        <f>参加申込書男子印刷!A15</f>
        <v>5</v>
      </c>
      <c r="B10" s="334" t="str">
        <f>参加申込書男子印刷!B15</f>
        <v/>
      </c>
      <c r="C10" s="334" t="str">
        <f>参加申込書男子印刷!F15</f>
        <v/>
      </c>
      <c r="D10" s="334" t="str">
        <f>参加申込書男子印刷!G15</f>
        <v/>
      </c>
      <c r="E10" s="334" t="str">
        <f>参加申込書男子印刷!H15</f>
        <v/>
      </c>
      <c r="F10" s="334" t="str">
        <f>参加申込書男子印刷!I15</f>
        <v/>
      </c>
      <c r="H10" s="334">
        <f>参加申込書女子印刷!A15</f>
        <v>5</v>
      </c>
      <c r="I10" s="334" t="str">
        <f>参加申込書女子印刷!B15</f>
        <v/>
      </c>
      <c r="J10" s="334" t="str">
        <f>参加申込書女子印刷!F15</f>
        <v/>
      </c>
      <c r="K10" s="334" t="str">
        <f>参加申込書女子印刷!G15</f>
        <v/>
      </c>
      <c r="L10" s="334" t="str">
        <f>参加申込書女子印刷!H15</f>
        <v/>
      </c>
      <c r="M10" s="334" t="str">
        <f>参加申込書女子印刷!I15</f>
        <v/>
      </c>
    </row>
    <row r="11" spans="1:13">
      <c r="A11" s="334">
        <f>参加申込書男子印刷!A16</f>
        <v>6</v>
      </c>
      <c r="B11" s="334" t="str">
        <f>参加申込書男子印刷!B16</f>
        <v/>
      </c>
      <c r="C11" s="334" t="str">
        <f>参加申込書男子印刷!F16</f>
        <v/>
      </c>
      <c r="D11" s="334" t="str">
        <f>参加申込書男子印刷!G16</f>
        <v/>
      </c>
      <c r="E11" s="334" t="str">
        <f>参加申込書男子印刷!H16</f>
        <v/>
      </c>
      <c r="F11" s="334" t="str">
        <f>参加申込書男子印刷!I16</f>
        <v/>
      </c>
      <c r="H11" s="334">
        <f>参加申込書女子印刷!A16</f>
        <v>6</v>
      </c>
      <c r="I11" s="334" t="str">
        <f>参加申込書女子印刷!B16</f>
        <v/>
      </c>
      <c r="J11" s="334" t="str">
        <f>参加申込書女子印刷!F16</f>
        <v/>
      </c>
      <c r="K11" s="334" t="str">
        <f>参加申込書女子印刷!G16</f>
        <v/>
      </c>
      <c r="L11" s="334" t="str">
        <f>参加申込書女子印刷!H16</f>
        <v/>
      </c>
      <c r="M11" s="334" t="str">
        <f>参加申込書女子印刷!I16</f>
        <v/>
      </c>
    </row>
    <row r="12" spans="1:13">
      <c r="A12" s="334">
        <f>参加申込書男子印刷!A17</f>
        <v>7</v>
      </c>
      <c r="B12" s="334" t="str">
        <f>参加申込書男子印刷!B17</f>
        <v/>
      </c>
      <c r="C12" s="334" t="str">
        <f>参加申込書男子印刷!F17</f>
        <v/>
      </c>
      <c r="D12" s="334" t="str">
        <f>参加申込書男子印刷!G17</f>
        <v/>
      </c>
      <c r="E12" s="334" t="str">
        <f>参加申込書男子印刷!H17</f>
        <v/>
      </c>
      <c r="F12" s="334" t="str">
        <f>参加申込書男子印刷!I17</f>
        <v/>
      </c>
      <c r="H12" s="334">
        <f>参加申込書女子印刷!A17</f>
        <v>7</v>
      </c>
      <c r="I12" s="334" t="str">
        <f>参加申込書女子印刷!B17</f>
        <v/>
      </c>
      <c r="J12" s="334" t="str">
        <f>参加申込書女子印刷!F17</f>
        <v/>
      </c>
      <c r="K12" s="334" t="str">
        <f>参加申込書女子印刷!G17</f>
        <v/>
      </c>
      <c r="L12" s="334" t="str">
        <f>参加申込書女子印刷!H17</f>
        <v/>
      </c>
      <c r="M12" s="334" t="str">
        <f>参加申込書女子印刷!I17</f>
        <v/>
      </c>
    </row>
    <row r="13" spans="1:13">
      <c r="A13" s="334">
        <f>参加申込書男子印刷!A18</f>
        <v>8</v>
      </c>
      <c r="B13" s="334" t="str">
        <f>参加申込書男子印刷!B18</f>
        <v/>
      </c>
      <c r="C13" s="334" t="str">
        <f>参加申込書男子印刷!F18</f>
        <v/>
      </c>
      <c r="D13" s="334" t="str">
        <f>参加申込書男子印刷!G18</f>
        <v/>
      </c>
      <c r="E13" s="334" t="str">
        <f>参加申込書男子印刷!H18</f>
        <v/>
      </c>
      <c r="F13" s="334" t="str">
        <f>参加申込書男子印刷!I18</f>
        <v/>
      </c>
      <c r="H13" s="334">
        <f>参加申込書女子印刷!A18</f>
        <v>8</v>
      </c>
      <c r="I13" s="334" t="str">
        <f>参加申込書女子印刷!B18</f>
        <v/>
      </c>
      <c r="J13" s="334" t="str">
        <f>参加申込書女子印刷!F18</f>
        <v/>
      </c>
      <c r="K13" s="334" t="str">
        <f>参加申込書女子印刷!G18</f>
        <v/>
      </c>
      <c r="L13" s="334" t="str">
        <f>参加申込書女子印刷!H18</f>
        <v/>
      </c>
      <c r="M13" s="334" t="str">
        <f>参加申込書女子印刷!I18</f>
        <v/>
      </c>
    </row>
    <row r="14" spans="1:13">
      <c r="A14" s="334">
        <f>参加申込書男子印刷!A19</f>
        <v>9</v>
      </c>
      <c r="B14" s="334" t="str">
        <f>参加申込書男子印刷!B19</f>
        <v/>
      </c>
      <c r="C14" s="334" t="str">
        <f>参加申込書男子印刷!F19</f>
        <v/>
      </c>
      <c r="D14" s="334" t="str">
        <f>参加申込書男子印刷!G19</f>
        <v/>
      </c>
      <c r="E14" s="334" t="str">
        <f>参加申込書男子印刷!H19</f>
        <v/>
      </c>
      <c r="F14" s="334" t="str">
        <f>参加申込書男子印刷!I19</f>
        <v/>
      </c>
      <c r="H14" s="334">
        <f>参加申込書女子印刷!A19</f>
        <v>9</v>
      </c>
      <c r="I14" s="334" t="str">
        <f>参加申込書女子印刷!B19</f>
        <v/>
      </c>
      <c r="J14" s="334" t="str">
        <f>参加申込書女子印刷!F19</f>
        <v/>
      </c>
      <c r="K14" s="334" t="str">
        <f>参加申込書女子印刷!G19</f>
        <v/>
      </c>
      <c r="L14" s="334" t="str">
        <f>参加申込書女子印刷!H19</f>
        <v/>
      </c>
      <c r="M14" s="334" t="str">
        <f>参加申込書女子印刷!I19</f>
        <v/>
      </c>
    </row>
    <row r="15" spans="1:13">
      <c r="A15" s="334">
        <f>参加申込書男子印刷!A20</f>
        <v>10</v>
      </c>
      <c r="B15" s="334" t="str">
        <f>参加申込書男子印刷!B20</f>
        <v/>
      </c>
      <c r="C15" s="334" t="str">
        <f>参加申込書男子印刷!F20</f>
        <v/>
      </c>
      <c r="D15" s="334" t="str">
        <f>参加申込書男子印刷!G20</f>
        <v/>
      </c>
      <c r="E15" s="334" t="str">
        <f>参加申込書男子印刷!H20</f>
        <v/>
      </c>
      <c r="F15" s="334" t="str">
        <f>参加申込書男子印刷!I20</f>
        <v/>
      </c>
      <c r="H15" s="334">
        <f>参加申込書女子印刷!A20</f>
        <v>10</v>
      </c>
      <c r="I15" s="334" t="str">
        <f>参加申込書女子印刷!B20</f>
        <v/>
      </c>
      <c r="J15" s="334" t="str">
        <f>参加申込書女子印刷!F20</f>
        <v/>
      </c>
      <c r="K15" s="334" t="str">
        <f>参加申込書女子印刷!G20</f>
        <v/>
      </c>
      <c r="L15" s="334" t="str">
        <f>参加申込書女子印刷!H20</f>
        <v/>
      </c>
      <c r="M15" s="334" t="str">
        <f>参加申込書女子印刷!I20</f>
        <v/>
      </c>
    </row>
    <row r="16" spans="1:13">
      <c r="A16" s="334">
        <f>参加申込書男子印刷!A21</f>
        <v>11</v>
      </c>
      <c r="B16" s="334" t="str">
        <f>参加申込書男子印刷!B21</f>
        <v/>
      </c>
      <c r="C16" s="334" t="str">
        <f>参加申込書男子印刷!F21</f>
        <v/>
      </c>
      <c r="D16" s="334" t="str">
        <f>参加申込書男子印刷!G21</f>
        <v/>
      </c>
      <c r="E16" s="334" t="str">
        <f>参加申込書男子印刷!H21</f>
        <v/>
      </c>
      <c r="F16" s="334" t="str">
        <f>参加申込書男子印刷!I21</f>
        <v/>
      </c>
      <c r="H16" s="334">
        <f>参加申込書女子印刷!A21</f>
        <v>11</v>
      </c>
      <c r="I16" s="334" t="str">
        <f>参加申込書女子印刷!B21</f>
        <v/>
      </c>
      <c r="J16" s="334" t="str">
        <f>参加申込書女子印刷!F21</f>
        <v/>
      </c>
      <c r="K16" s="334" t="str">
        <f>参加申込書女子印刷!G21</f>
        <v/>
      </c>
      <c r="L16" s="334" t="str">
        <f>参加申込書女子印刷!H21</f>
        <v/>
      </c>
      <c r="M16" s="334" t="str">
        <f>参加申込書女子印刷!I21</f>
        <v/>
      </c>
    </row>
    <row r="17" spans="1:13">
      <c r="A17" s="334">
        <f>参加申込書男子印刷!A22</f>
        <v>12</v>
      </c>
      <c r="B17" s="334" t="str">
        <f>参加申込書男子印刷!B22</f>
        <v/>
      </c>
      <c r="C17" s="334" t="str">
        <f>参加申込書男子印刷!F22</f>
        <v/>
      </c>
      <c r="D17" s="334" t="str">
        <f>参加申込書男子印刷!G22</f>
        <v/>
      </c>
      <c r="E17" s="334" t="str">
        <f>参加申込書男子印刷!H22</f>
        <v/>
      </c>
      <c r="F17" s="334" t="str">
        <f>参加申込書男子印刷!I22</f>
        <v/>
      </c>
      <c r="H17" s="334">
        <f>参加申込書女子印刷!A22</f>
        <v>12</v>
      </c>
      <c r="I17" s="334" t="str">
        <f>参加申込書女子印刷!B22</f>
        <v/>
      </c>
      <c r="J17" s="334" t="str">
        <f>参加申込書女子印刷!F22</f>
        <v/>
      </c>
      <c r="K17" s="334" t="str">
        <f>参加申込書女子印刷!G22</f>
        <v/>
      </c>
      <c r="L17" s="334" t="str">
        <f>参加申込書女子印刷!H22</f>
        <v/>
      </c>
      <c r="M17" s="334" t="str">
        <f>参加申込書女子印刷!I22</f>
        <v/>
      </c>
    </row>
    <row r="18" spans="1:13">
      <c r="A18" s="334">
        <f>参加申込書男子印刷!A23</f>
        <v>13</v>
      </c>
      <c r="B18" s="334" t="str">
        <f>参加申込書男子印刷!B23</f>
        <v/>
      </c>
      <c r="C18" s="334" t="str">
        <f>参加申込書男子印刷!F23</f>
        <v/>
      </c>
      <c r="D18" s="334" t="str">
        <f>参加申込書男子印刷!G23</f>
        <v/>
      </c>
      <c r="E18" s="334" t="str">
        <f>参加申込書男子印刷!H23</f>
        <v/>
      </c>
      <c r="F18" s="334" t="str">
        <f>参加申込書男子印刷!I23</f>
        <v/>
      </c>
      <c r="H18" s="334">
        <f>参加申込書女子印刷!A23</f>
        <v>13</v>
      </c>
      <c r="I18" s="334" t="str">
        <f>参加申込書女子印刷!B23</f>
        <v/>
      </c>
      <c r="J18" s="334" t="str">
        <f>参加申込書女子印刷!F23</f>
        <v/>
      </c>
      <c r="K18" s="334" t="str">
        <f>参加申込書女子印刷!G23</f>
        <v/>
      </c>
      <c r="L18" s="334" t="str">
        <f>参加申込書女子印刷!H23</f>
        <v/>
      </c>
      <c r="M18" s="334" t="str">
        <f>参加申込書女子印刷!I23</f>
        <v/>
      </c>
    </row>
    <row r="19" spans="1:13">
      <c r="A19" s="334">
        <f>参加申込書男子印刷!A24</f>
        <v>14</v>
      </c>
      <c r="B19" s="334" t="str">
        <f>参加申込書男子印刷!B24</f>
        <v/>
      </c>
      <c r="C19" s="334" t="str">
        <f>参加申込書男子印刷!F24</f>
        <v/>
      </c>
      <c r="D19" s="334" t="str">
        <f>参加申込書男子印刷!G24</f>
        <v/>
      </c>
      <c r="E19" s="334" t="str">
        <f>参加申込書男子印刷!H24</f>
        <v/>
      </c>
      <c r="F19" s="334" t="str">
        <f>参加申込書男子印刷!I24</f>
        <v/>
      </c>
      <c r="H19" s="334">
        <f>参加申込書女子印刷!A24</f>
        <v>14</v>
      </c>
      <c r="I19" s="334" t="str">
        <f>参加申込書女子印刷!B24</f>
        <v/>
      </c>
      <c r="J19" s="334" t="str">
        <f>参加申込書女子印刷!F24</f>
        <v/>
      </c>
      <c r="K19" s="334" t="str">
        <f>参加申込書女子印刷!G24</f>
        <v/>
      </c>
      <c r="L19" s="334" t="str">
        <f>参加申込書女子印刷!H24</f>
        <v/>
      </c>
      <c r="M19" s="334" t="str">
        <f>参加申込書女子印刷!I24</f>
        <v/>
      </c>
    </row>
    <row r="20" spans="1:13">
      <c r="A20" s="334">
        <f>参加申込書男子印刷!A25</f>
        <v>15</v>
      </c>
      <c r="B20" s="334" t="str">
        <f>参加申込書男子印刷!B25</f>
        <v/>
      </c>
      <c r="C20" s="334" t="str">
        <f>参加申込書男子印刷!F25</f>
        <v/>
      </c>
      <c r="D20" s="334" t="str">
        <f>参加申込書男子印刷!G25</f>
        <v/>
      </c>
      <c r="E20" s="334" t="str">
        <f>参加申込書男子印刷!H25</f>
        <v/>
      </c>
      <c r="F20" s="334" t="str">
        <f>参加申込書男子印刷!I25</f>
        <v/>
      </c>
      <c r="H20" s="334">
        <f>参加申込書女子印刷!A25</f>
        <v>15</v>
      </c>
      <c r="I20" s="334" t="str">
        <f>参加申込書女子印刷!B25</f>
        <v/>
      </c>
      <c r="J20" s="334" t="str">
        <f>参加申込書女子印刷!F25</f>
        <v/>
      </c>
      <c r="K20" s="334" t="str">
        <f>参加申込書女子印刷!G25</f>
        <v/>
      </c>
      <c r="L20" s="334" t="str">
        <f>参加申込書女子印刷!H25</f>
        <v/>
      </c>
      <c r="M20" s="334" t="str">
        <f>参加申込書女子印刷!I25</f>
        <v/>
      </c>
    </row>
    <row r="21" spans="1:13">
      <c r="A21" s="334">
        <f>参加申込書男子印刷!A26</f>
        <v>16</v>
      </c>
      <c r="B21" s="334" t="str">
        <f>参加申込書男子印刷!B26</f>
        <v/>
      </c>
      <c r="C21" s="334" t="str">
        <f>参加申込書男子印刷!F26</f>
        <v/>
      </c>
      <c r="D21" s="334" t="str">
        <f>参加申込書男子印刷!G26</f>
        <v/>
      </c>
      <c r="E21" s="334" t="str">
        <f>参加申込書男子印刷!H26</f>
        <v/>
      </c>
      <c r="F21" s="334" t="str">
        <f>参加申込書男子印刷!I26</f>
        <v/>
      </c>
      <c r="H21" s="334">
        <f>参加申込書女子印刷!A26</f>
        <v>16</v>
      </c>
      <c r="I21" s="334" t="str">
        <f>参加申込書女子印刷!B26</f>
        <v/>
      </c>
      <c r="J21" s="334" t="str">
        <f>参加申込書女子印刷!F26</f>
        <v/>
      </c>
      <c r="K21" s="334" t="str">
        <f>参加申込書女子印刷!G26</f>
        <v/>
      </c>
      <c r="L21" s="334" t="str">
        <f>参加申込書女子印刷!H26</f>
        <v/>
      </c>
      <c r="M21" s="334" t="str">
        <f>参加申込書女子印刷!I26</f>
        <v/>
      </c>
    </row>
    <row r="22" spans="1:13">
      <c r="A22" s="334">
        <f>参加申込書男子印刷!A27</f>
        <v>17</v>
      </c>
      <c r="B22" s="334" t="str">
        <f>参加申込書男子印刷!B27</f>
        <v/>
      </c>
      <c r="C22" s="334" t="str">
        <f>参加申込書男子印刷!F27</f>
        <v/>
      </c>
      <c r="D22" s="334" t="str">
        <f>参加申込書男子印刷!G27</f>
        <v/>
      </c>
      <c r="E22" s="334" t="str">
        <f>参加申込書男子印刷!H27</f>
        <v/>
      </c>
      <c r="F22" s="334" t="str">
        <f>参加申込書男子印刷!I27</f>
        <v/>
      </c>
      <c r="H22" s="334">
        <f>参加申込書女子印刷!A27</f>
        <v>17</v>
      </c>
      <c r="I22" s="334" t="str">
        <f>参加申込書女子印刷!B27</f>
        <v/>
      </c>
      <c r="J22" s="334" t="str">
        <f>参加申込書女子印刷!F27</f>
        <v/>
      </c>
      <c r="K22" s="334" t="str">
        <f>参加申込書女子印刷!G27</f>
        <v/>
      </c>
      <c r="L22" s="334" t="str">
        <f>参加申込書女子印刷!H27</f>
        <v/>
      </c>
      <c r="M22" s="334" t="str">
        <f>参加申込書女子印刷!I27</f>
        <v/>
      </c>
    </row>
    <row r="23" spans="1:13">
      <c r="A23" s="334">
        <f>参加申込書男子印刷!A28</f>
        <v>18</v>
      </c>
      <c r="B23" s="334" t="str">
        <f>参加申込書男子印刷!B28</f>
        <v/>
      </c>
      <c r="C23" s="334" t="str">
        <f>参加申込書男子印刷!F28</f>
        <v/>
      </c>
      <c r="D23" s="334" t="str">
        <f>参加申込書男子印刷!G28</f>
        <v/>
      </c>
      <c r="E23" s="334" t="str">
        <f>参加申込書男子印刷!H28</f>
        <v/>
      </c>
      <c r="F23" s="334" t="str">
        <f>参加申込書男子印刷!I28</f>
        <v/>
      </c>
      <c r="H23" s="334">
        <f>参加申込書女子印刷!A28</f>
        <v>18</v>
      </c>
      <c r="I23" s="334" t="str">
        <f>参加申込書女子印刷!B28</f>
        <v/>
      </c>
      <c r="J23" s="334" t="str">
        <f>参加申込書女子印刷!F28</f>
        <v/>
      </c>
      <c r="K23" s="334" t="str">
        <f>参加申込書女子印刷!G28</f>
        <v/>
      </c>
      <c r="L23" s="334" t="str">
        <f>参加申込書女子印刷!H28</f>
        <v/>
      </c>
      <c r="M23" s="334" t="str">
        <f>参加申込書女子印刷!I28</f>
        <v/>
      </c>
    </row>
  </sheetData>
  <sheetProtection sheet="1"/>
  <phoneticPr fontId="1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view="pageBreakPreview" topLeftCell="A21" zoomScale="90" zoomScaleNormal="85" zoomScaleSheetLayoutView="90" workbookViewId="0">
      <selection activeCell="F54" sqref="F54"/>
    </sheetView>
  </sheetViews>
  <sheetFormatPr defaultColWidth="9" defaultRowHeight="13.5" customHeight="1"/>
  <cols>
    <col min="1" max="1" width="12.90625" style="1" customWidth="1"/>
    <col min="2" max="3" width="10.453125" style="38" customWidth="1"/>
    <col min="4" max="8" width="10.453125" style="1" customWidth="1"/>
    <col min="9" max="16384" width="9" style="1"/>
  </cols>
  <sheetData>
    <row r="1" spans="1:11" ht="13.5" customHeight="1">
      <c r="A1" s="47" t="s">
        <v>105</v>
      </c>
      <c r="B1" s="48" t="s">
        <v>123</v>
      </c>
      <c r="C1" s="49"/>
      <c r="D1" s="47"/>
      <c r="E1" s="47"/>
      <c r="F1" s="47"/>
      <c r="G1" s="47"/>
      <c r="H1" s="47"/>
      <c r="K1" s="46" t="s">
        <v>108</v>
      </c>
    </row>
    <row r="2" spans="1:11" ht="13.5" customHeight="1">
      <c r="A2" s="47" t="s">
        <v>119</v>
      </c>
      <c r="B2" s="49"/>
      <c r="C2" s="49"/>
      <c r="D2" s="47"/>
      <c r="E2" s="47"/>
      <c r="F2" s="47"/>
      <c r="G2" s="47"/>
      <c r="H2" s="47"/>
    </row>
    <row r="3" spans="1:11" ht="13.5" customHeight="1">
      <c r="A3" s="47" t="s">
        <v>120</v>
      </c>
      <c r="B3" s="49"/>
      <c r="C3" s="49"/>
      <c r="D3" s="47"/>
      <c r="E3" s="47"/>
      <c r="F3" s="47"/>
      <c r="G3" s="47"/>
      <c r="H3" s="47"/>
      <c r="K3" s="46" t="s">
        <v>109</v>
      </c>
    </row>
    <row r="4" spans="1:11" ht="13.5" customHeight="1">
      <c r="A4" s="47" t="s">
        <v>214</v>
      </c>
      <c r="B4" s="48" t="s">
        <v>124</v>
      </c>
      <c r="C4" s="48" t="s">
        <v>125</v>
      </c>
      <c r="D4" s="48" t="s">
        <v>127</v>
      </c>
      <c r="E4" s="48" t="s">
        <v>128</v>
      </c>
      <c r="F4" s="48" t="s">
        <v>129</v>
      </c>
      <c r="G4" s="48" t="s">
        <v>130</v>
      </c>
      <c r="H4" s="48" t="s">
        <v>131</v>
      </c>
      <c r="K4" s="46" t="s">
        <v>110</v>
      </c>
    </row>
    <row r="5" spans="1:11" ht="13.5" customHeight="1">
      <c r="A5" s="47" t="s">
        <v>214</v>
      </c>
      <c r="B5" s="48" t="s">
        <v>126</v>
      </c>
      <c r="C5" s="48" t="s">
        <v>132</v>
      </c>
      <c r="D5" s="48" t="s">
        <v>133</v>
      </c>
      <c r="E5" s="48" t="s">
        <v>134</v>
      </c>
      <c r="F5" s="48" t="s">
        <v>135</v>
      </c>
      <c r="G5" s="48" t="s">
        <v>136</v>
      </c>
      <c r="H5" s="48" t="s">
        <v>137</v>
      </c>
    </row>
    <row r="6" spans="1:11" ht="13.5" customHeight="1">
      <c r="A6" s="47" t="s">
        <v>214</v>
      </c>
      <c r="B6" s="48" t="s">
        <v>127</v>
      </c>
      <c r="C6" s="48" t="s">
        <v>133</v>
      </c>
      <c r="D6" s="48"/>
      <c r="E6" s="48"/>
      <c r="F6" s="48"/>
      <c r="G6" s="48"/>
      <c r="H6" s="48"/>
    </row>
    <row r="7" spans="1:11" ht="13.5" customHeight="1">
      <c r="A7" s="47" t="s">
        <v>214</v>
      </c>
      <c r="B7" s="48" t="s">
        <v>128</v>
      </c>
      <c r="C7" s="48" t="s">
        <v>134</v>
      </c>
      <c r="D7" s="48"/>
      <c r="E7" s="48"/>
      <c r="F7" s="48"/>
      <c r="G7" s="48"/>
      <c r="H7" s="48"/>
    </row>
    <row r="8" spans="1:11" ht="13.5" customHeight="1">
      <c r="A8" s="47" t="s">
        <v>214</v>
      </c>
      <c r="B8" s="48" t="s">
        <v>129</v>
      </c>
      <c r="C8" s="48" t="s">
        <v>135</v>
      </c>
      <c r="D8" s="48"/>
      <c r="E8" s="48"/>
      <c r="F8" s="48"/>
      <c r="G8" s="48"/>
      <c r="H8" s="48"/>
    </row>
    <row r="9" spans="1:11" ht="13.5" customHeight="1">
      <c r="A9" s="47" t="s">
        <v>214</v>
      </c>
      <c r="B9" s="48" t="s">
        <v>130</v>
      </c>
      <c r="C9" s="48" t="s">
        <v>136</v>
      </c>
      <c r="D9" s="48"/>
      <c r="E9" s="48"/>
      <c r="F9" s="48"/>
      <c r="G9" s="48"/>
      <c r="H9" s="48"/>
    </row>
    <row r="10" spans="1:11" ht="13.5" customHeight="1">
      <c r="A10" s="47" t="s">
        <v>214</v>
      </c>
      <c r="B10" s="48" t="s">
        <v>131</v>
      </c>
      <c r="C10" s="48" t="s">
        <v>137</v>
      </c>
      <c r="D10" s="48"/>
      <c r="E10" s="48"/>
      <c r="F10" s="48"/>
      <c r="G10" s="48"/>
      <c r="H10" s="48"/>
    </row>
    <row r="11" spans="1:11" ht="13.5" customHeight="1">
      <c r="A11" s="47" t="s">
        <v>121</v>
      </c>
      <c r="B11" s="48" t="s">
        <v>122</v>
      </c>
      <c r="C11" s="48" t="s">
        <v>44</v>
      </c>
      <c r="D11" s="47" t="s">
        <v>215</v>
      </c>
      <c r="E11" s="50"/>
      <c r="F11" s="47"/>
      <c r="G11" s="47"/>
      <c r="H11" s="47"/>
      <c r="K11" s="46" t="s">
        <v>111</v>
      </c>
    </row>
    <row r="12" spans="1:11" ht="13.5" customHeight="1">
      <c r="A12" s="47" t="s">
        <v>138</v>
      </c>
      <c r="B12" s="48" t="s">
        <v>124</v>
      </c>
      <c r="C12" s="48" t="s">
        <v>139</v>
      </c>
      <c r="D12" s="50" t="s">
        <v>123</v>
      </c>
      <c r="E12" s="50"/>
      <c r="F12" s="47"/>
      <c r="G12" s="47"/>
      <c r="H12" s="47"/>
      <c r="K12" s="46" t="s">
        <v>112</v>
      </c>
    </row>
    <row r="13" spans="1:11" ht="13.5" customHeight="1">
      <c r="A13" s="47" t="s">
        <v>138</v>
      </c>
      <c r="B13" s="48" t="s">
        <v>126</v>
      </c>
      <c r="C13" s="48" t="s">
        <v>140</v>
      </c>
      <c r="D13" s="50" t="s">
        <v>31</v>
      </c>
      <c r="E13" s="50"/>
      <c r="F13" s="47"/>
      <c r="G13" s="47"/>
      <c r="H13" s="47"/>
      <c r="K13" s="46"/>
    </row>
    <row r="14" spans="1:11" ht="13.5" customHeight="1">
      <c r="A14" s="314"/>
      <c r="B14" s="315"/>
      <c r="C14" s="315"/>
      <c r="D14" s="316"/>
      <c r="E14" s="316"/>
      <c r="F14" s="314"/>
      <c r="G14" s="316"/>
      <c r="H14" s="316"/>
      <c r="K14" s="46"/>
    </row>
    <row r="15" spans="1:11" ht="13.5" customHeight="1">
      <c r="A15" s="314"/>
      <c r="B15" s="315"/>
      <c r="C15" s="315"/>
      <c r="D15" s="316"/>
      <c r="E15" s="316"/>
      <c r="F15" s="314"/>
      <c r="G15" s="316"/>
      <c r="H15" s="316"/>
      <c r="K15" s="46"/>
    </row>
    <row r="16" spans="1:11" ht="13.5" customHeight="1">
      <c r="A16" s="314"/>
      <c r="B16" s="315"/>
      <c r="C16" s="315"/>
      <c r="D16" s="316"/>
      <c r="E16" s="316"/>
      <c r="F16" s="314"/>
      <c r="G16" s="316"/>
      <c r="H16" s="316"/>
      <c r="K16" s="46"/>
    </row>
    <row r="17" spans="1:11" ht="13.5" customHeight="1">
      <c r="A17" s="314"/>
      <c r="B17" s="315"/>
      <c r="C17" s="315"/>
      <c r="D17" s="316"/>
      <c r="E17" s="316"/>
      <c r="F17" s="314"/>
      <c r="G17" s="316"/>
      <c r="H17" s="316"/>
      <c r="K17" s="46"/>
    </row>
    <row r="18" spans="1:11" ht="13.5" customHeight="1">
      <c r="A18" s="314"/>
      <c r="B18" s="315"/>
      <c r="C18" s="315"/>
      <c r="D18" s="316"/>
      <c r="E18" s="316"/>
      <c r="F18" s="314"/>
      <c r="G18" s="316"/>
      <c r="H18" s="316"/>
      <c r="K18" s="46"/>
    </row>
    <row r="19" spans="1:11" ht="13.5" customHeight="1">
      <c r="A19" s="51"/>
      <c r="B19" s="52"/>
      <c r="C19" s="52"/>
      <c r="D19" s="51"/>
      <c r="E19" s="51"/>
      <c r="F19" s="51"/>
      <c r="G19" s="51"/>
      <c r="H19" s="51"/>
      <c r="K19" s="46" t="s">
        <v>113</v>
      </c>
    </row>
    <row r="20" spans="1:11" ht="13.5" customHeight="1">
      <c r="A20" s="51"/>
      <c r="B20" s="52"/>
      <c r="C20" s="52"/>
      <c r="D20" s="51"/>
      <c r="E20" s="51"/>
      <c r="F20" s="51"/>
      <c r="G20" s="51"/>
      <c r="H20" s="51"/>
      <c r="K20" s="46" t="s">
        <v>114</v>
      </c>
    </row>
    <row r="21" spans="1:11" ht="13.5" customHeight="1">
      <c r="A21" s="51"/>
      <c r="B21" s="52"/>
      <c r="C21" s="52"/>
      <c r="D21" s="51"/>
      <c r="E21" s="51"/>
      <c r="F21" s="51"/>
      <c r="G21" s="51"/>
      <c r="H21" s="51"/>
      <c r="K21" s="46" t="s">
        <v>115</v>
      </c>
    </row>
    <row r="22" spans="1:11" ht="13.5" customHeight="1">
      <c r="A22" s="51"/>
      <c r="B22" s="52"/>
      <c r="C22" s="52"/>
      <c r="D22" s="51"/>
      <c r="E22" s="51"/>
      <c r="F22" s="51"/>
      <c r="G22" s="51"/>
      <c r="H22" s="51"/>
      <c r="K22" s="46" t="s">
        <v>116</v>
      </c>
    </row>
    <row r="23" spans="1:11" ht="13.5" customHeight="1">
      <c r="A23" s="51"/>
      <c r="B23" s="52"/>
      <c r="C23" s="52"/>
      <c r="D23" s="51"/>
      <c r="E23" s="51"/>
      <c r="F23" s="51"/>
      <c r="G23" s="51"/>
      <c r="H23" s="51"/>
      <c r="K23" s="46" t="s">
        <v>117</v>
      </c>
    </row>
    <row r="24" spans="1:11" ht="13.5" customHeight="1">
      <c r="A24" s="51"/>
      <c r="B24" s="52"/>
      <c r="C24" s="52"/>
      <c r="D24" s="51"/>
      <c r="E24" s="51"/>
      <c r="F24" s="51"/>
      <c r="G24" s="51"/>
      <c r="H24" s="51"/>
      <c r="K24" s="46" t="s">
        <v>118</v>
      </c>
    </row>
    <row r="25" spans="1:11" ht="13.5" customHeight="1">
      <c r="A25" s="51"/>
      <c r="B25" s="52"/>
      <c r="C25" s="52"/>
      <c r="D25" s="51"/>
      <c r="E25" s="51"/>
      <c r="F25" s="51"/>
      <c r="G25" s="51"/>
      <c r="H25" s="51"/>
    </row>
    <row r="26" spans="1:11" ht="13.5" customHeight="1">
      <c r="A26" s="51"/>
      <c r="B26" s="52"/>
      <c r="C26" s="52"/>
      <c r="D26" s="51"/>
      <c r="E26" s="51"/>
      <c r="F26" s="51"/>
      <c r="G26" s="51"/>
      <c r="H26" s="51"/>
    </row>
    <row r="27" spans="1:11" ht="13.5" customHeight="1">
      <c r="A27" s="51"/>
      <c r="B27" s="52"/>
      <c r="C27" s="52"/>
      <c r="D27" s="51"/>
      <c r="E27" s="51"/>
      <c r="F27" s="51"/>
      <c r="G27" s="51"/>
      <c r="H27" s="51"/>
    </row>
    <row r="28" spans="1:11" ht="13.5" customHeight="1">
      <c r="A28" s="51"/>
      <c r="B28" s="52"/>
      <c r="C28" s="52"/>
      <c r="D28" s="51"/>
      <c r="E28" s="51"/>
      <c r="F28" s="51"/>
      <c r="G28" s="51"/>
      <c r="H28" s="51"/>
    </row>
    <row r="29" spans="1:11" ht="13.5" customHeight="1">
      <c r="A29" s="53"/>
      <c r="B29" s="54"/>
      <c r="C29" s="54"/>
      <c r="D29" s="53"/>
      <c r="E29" s="53"/>
      <c r="F29" s="53"/>
      <c r="G29" s="53"/>
      <c r="H29" s="53"/>
    </row>
    <row r="30" spans="1:11" ht="13.5" customHeight="1" thickBot="1">
      <c r="A30" s="53" t="s">
        <v>165</v>
      </c>
      <c r="B30" s="54"/>
      <c r="C30" s="54"/>
      <c r="D30" s="53"/>
      <c r="E30" s="53"/>
      <c r="F30" s="53"/>
      <c r="G30" s="53"/>
      <c r="H30" s="53"/>
    </row>
    <row r="31" spans="1:11" ht="25.5" customHeight="1">
      <c r="A31" s="56" t="s">
        <v>105</v>
      </c>
      <c r="B31" s="64" t="str">
        <f>男子データ入力!AP116</f>
        <v/>
      </c>
      <c r="C31" s="68"/>
      <c r="D31" s="68"/>
      <c r="E31" s="68"/>
      <c r="F31" s="68"/>
      <c r="G31" s="68"/>
      <c r="H31" s="69"/>
    </row>
    <row r="32" spans="1:11" ht="25.5" customHeight="1">
      <c r="A32" s="57" t="s">
        <v>119</v>
      </c>
      <c r="B32" s="65">
        <f>男子データ入力!F71</f>
        <v>0</v>
      </c>
      <c r="C32" s="65"/>
      <c r="D32" s="65"/>
      <c r="E32" s="65"/>
      <c r="F32" s="65"/>
      <c r="G32" s="65"/>
      <c r="H32" s="40"/>
    </row>
    <row r="33" spans="1:8" ht="25.5" customHeight="1">
      <c r="A33" s="57" t="s">
        <v>120</v>
      </c>
      <c r="B33" s="65"/>
      <c r="C33" s="65"/>
      <c r="D33" s="65"/>
      <c r="E33" s="65"/>
      <c r="F33" s="65"/>
      <c r="G33" s="65"/>
      <c r="H33" s="40"/>
    </row>
    <row r="34" spans="1:8" ht="25.5" customHeight="1">
      <c r="A34" s="57" t="s">
        <v>214</v>
      </c>
      <c r="B34" s="55" t="e">
        <f>男子データ入力!AL118</f>
        <v>#N/A</v>
      </c>
      <c r="C34" s="55" t="e">
        <f>男子データ入力!AM118</f>
        <v>#N/A</v>
      </c>
      <c r="D34" s="55" t="str">
        <f>男子データ入力!$AP$116</f>
        <v/>
      </c>
      <c r="E34" s="55"/>
      <c r="F34" s="55"/>
      <c r="G34" s="55"/>
      <c r="H34" s="61"/>
    </row>
    <row r="35" spans="1:8" ht="25.5" customHeight="1" thickBot="1">
      <c r="A35" s="58" t="s">
        <v>214</v>
      </c>
      <c r="B35" s="55" t="e">
        <f>男子データ入力!AL119</f>
        <v>#N/A</v>
      </c>
      <c r="C35" s="55" t="e">
        <f>男子データ入力!AM119</f>
        <v>#N/A</v>
      </c>
      <c r="D35" s="55" t="str">
        <f>男子データ入力!$AP$116</f>
        <v/>
      </c>
      <c r="E35" s="62"/>
      <c r="F35" s="62"/>
      <c r="G35" s="62"/>
      <c r="H35" s="63"/>
    </row>
    <row r="36" spans="1:8" ht="25.5" customHeight="1" thickBot="1">
      <c r="A36" s="59" t="s">
        <v>213</v>
      </c>
      <c r="B36" s="55" t="e">
        <f>男子データ入力!AL120</f>
        <v>#N/A</v>
      </c>
      <c r="C36" s="55" t="e">
        <f>男子データ入力!AM120</f>
        <v>#N/A</v>
      </c>
      <c r="D36" s="55" t="str">
        <f>男子データ入力!$AP$116</f>
        <v/>
      </c>
      <c r="E36" s="72"/>
      <c r="F36" s="72"/>
      <c r="G36" s="72"/>
      <c r="H36" s="74"/>
    </row>
    <row r="37" spans="1:8" ht="25.5" customHeight="1" thickBot="1">
      <c r="A37" s="59" t="s">
        <v>213</v>
      </c>
      <c r="B37" s="55" t="e">
        <f>男子データ入力!AL121</f>
        <v>#N/A</v>
      </c>
      <c r="C37" s="55" t="e">
        <f>男子データ入力!AM121</f>
        <v>#N/A</v>
      </c>
      <c r="D37" s="55" t="str">
        <f>男子データ入力!$AP$116</f>
        <v/>
      </c>
      <c r="E37" s="72"/>
      <c r="F37" s="72"/>
      <c r="G37" s="72"/>
      <c r="H37" s="74"/>
    </row>
    <row r="38" spans="1:8" ht="25.5" customHeight="1" thickBot="1">
      <c r="A38" s="59" t="s">
        <v>213</v>
      </c>
      <c r="B38" s="55" t="e">
        <f>男子データ入力!AL122</f>
        <v>#N/A</v>
      </c>
      <c r="C38" s="55" t="e">
        <f>男子データ入力!AM122</f>
        <v>#N/A</v>
      </c>
      <c r="D38" s="55" t="str">
        <f>男子データ入力!$AP$116</f>
        <v/>
      </c>
      <c r="E38" s="72"/>
      <c r="F38" s="72"/>
      <c r="G38" s="72"/>
      <c r="H38" s="74"/>
    </row>
    <row r="39" spans="1:8" ht="25.5" customHeight="1" thickBot="1">
      <c r="A39" s="59" t="s">
        <v>213</v>
      </c>
      <c r="B39" s="55" t="e">
        <f>男子データ入力!AL123</f>
        <v>#N/A</v>
      </c>
      <c r="C39" s="55" t="e">
        <f>男子データ入力!AM123</f>
        <v>#N/A</v>
      </c>
      <c r="D39" s="55" t="str">
        <f>男子データ入力!$AP$116</f>
        <v/>
      </c>
      <c r="E39" s="72"/>
      <c r="F39" s="72"/>
      <c r="G39" s="72"/>
      <c r="H39" s="74"/>
    </row>
    <row r="40" spans="1:8" ht="25.5" customHeight="1" thickBot="1">
      <c r="A40" s="59" t="s">
        <v>213</v>
      </c>
      <c r="B40" s="55" t="e">
        <f>男子データ入力!AL124</f>
        <v>#N/A</v>
      </c>
      <c r="C40" s="55" t="e">
        <f>男子データ入力!AM124</f>
        <v>#N/A</v>
      </c>
      <c r="D40" s="55" t="s">
        <v>213</v>
      </c>
      <c r="E40" s="72" t="s">
        <v>33</v>
      </c>
      <c r="F40" s="72" t="str">
        <f>B31</f>
        <v/>
      </c>
      <c r="G40" s="72"/>
      <c r="H40" s="74"/>
    </row>
    <row r="41" spans="1:8" ht="25.5" customHeight="1" thickBot="1">
      <c r="A41" s="60" t="s">
        <v>121</v>
      </c>
      <c r="B41" s="139" t="e">
        <f>男子データ入力!AL129</f>
        <v>#N/A</v>
      </c>
      <c r="C41" s="70" t="e">
        <f>男子データ入力!AM129</f>
        <v>#N/A</v>
      </c>
      <c r="D41" s="55" t="str">
        <f>男子データ入力!$AP$116</f>
        <v/>
      </c>
      <c r="E41" s="70" t="s">
        <v>119</v>
      </c>
      <c r="F41" s="71">
        <f>B32</f>
        <v>0</v>
      </c>
      <c r="G41" s="71"/>
      <c r="H41" s="39"/>
    </row>
    <row r="42" spans="1:8" ht="25.5" customHeight="1" thickBot="1">
      <c r="A42" s="60" t="s">
        <v>121</v>
      </c>
      <c r="B42" s="139" t="e">
        <f>男子データ入力!AL130</f>
        <v>#N/A</v>
      </c>
      <c r="C42" s="70" t="e">
        <f>男子データ入力!AM130</f>
        <v>#N/A</v>
      </c>
      <c r="D42" s="55" t="str">
        <f>男子データ入力!$AP$116</f>
        <v/>
      </c>
      <c r="E42" s="70" t="s">
        <v>113</v>
      </c>
      <c r="F42" s="71"/>
      <c r="G42" s="71"/>
      <c r="H42" s="39"/>
    </row>
    <row r="43" spans="1:8" ht="25.5" customHeight="1" thickBot="1">
      <c r="A43" s="60" t="s">
        <v>121</v>
      </c>
      <c r="B43" s="139" t="e">
        <f>男子データ入力!AL131</f>
        <v>#N/A</v>
      </c>
      <c r="C43" s="70" t="e">
        <f>男子データ入力!AM131</f>
        <v>#N/A</v>
      </c>
      <c r="D43" s="55" t="str">
        <f>男子データ入力!$AP$116</f>
        <v/>
      </c>
      <c r="E43" s="70" t="s">
        <v>266</v>
      </c>
      <c r="F43" s="71"/>
      <c r="G43" s="71"/>
      <c r="H43" s="39" t="str">
        <f>$F$40</f>
        <v/>
      </c>
    </row>
    <row r="44" spans="1:8" ht="25.5" customHeight="1" thickBot="1">
      <c r="A44" s="60" t="s">
        <v>121</v>
      </c>
      <c r="B44" s="139" t="e">
        <f>男子データ入力!AL132</f>
        <v>#N/A</v>
      </c>
      <c r="C44" s="70" t="e">
        <f>男子データ入力!AM132</f>
        <v>#N/A</v>
      </c>
      <c r="D44" s="55" t="str">
        <f>男子データ入力!$AP$116</f>
        <v/>
      </c>
      <c r="E44" s="70" t="s">
        <v>267</v>
      </c>
      <c r="F44" s="71" t="e">
        <f>B35</f>
        <v>#N/A</v>
      </c>
      <c r="G44" s="71" t="e">
        <f>C35</f>
        <v>#N/A</v>
      </c>
      <c r="H44" s="39" t="str">
        <f t="shared" ref="H44:H49" si="0">$F$40</f>
        <v/>
      </c>
    </row>
    <row r="45" spans="1:8" ht="25.5" customHeight="1" thickBot="1">
      <c r="A45" s="60" t="s">
        <v>121</v>
      </c>
      <c r="B45" s="139" t="e">
        <f>男子データ入力!AL133</f>
        <v>#N/A</v>
      </c>
      <c r="C45" s="70" t="e">
        <f>男子データ入力!AM133</f>
        <v>#N/A</v>
      </c>
      <c r="D45" s="55" t="str">
        <f>男子データ入力!$AP$116</f>
        <v/>
      </c>
      <c r="E45" s="70" t="s">
        <v>267</v>
      </c>
      <c r="F45" s="71" t="e">
        <f t="shared" ref="F45:F50" si="1">B36</f>
        <v>#N/A</v>
      </c>
      <c r="G45" s="71" t="e">
        <f t="shared" ref="G45:G50" si="2">C36</f>
        <v>#N/A</v>
      </c>
      <c r="H45" s="39" t="str">
        <f t="shared" si="0"/>
        <v/>
      </c>
    </row>
    <row r="46" spans="1:8" ht="25.5" customHeight="1" thickBot="1">
      <c r="A46" s="60" t="s">
        <v>121</v>
      </c>
      <c r="B46" s="139" t="e">
        <f>男子データ入力!AL134</f>
        <v>#N/A</v>
      </c>
      <c r="C46" s="70" t="e">
        <f>男子データ入力!AM134</f>
        <v>#N/A</v>
      </c>
      <c r="D46" s="55" t="str">
        <f>男子データ入力!$AP$116</f>
        <v/>
      </c>
      <c r="E46" s="70" t="s">
        <v>267</v>
      </c>
      <c r="F46" s="71" t="e">
        <f t="shared" si="1"/>
        <v>#N/A</v>
      </c>
      <c r="G46" s="71" t="e">
        <f t="shared" si="2"/>
        <v>#N/A</v>
      </c>
      <c r="H46" s="39" t="str">
        <f t="shared" si="0"/>
        <v/>
      </c>
    </row>
    <row r="47" spans="1:8" ht="25.5" customHeight="1" thickBot="1">
      <c r="A47" s="60" t="s">
        <v>121</v>
      </c>
      <c r="B47" s="139" t="e">
        <f>男子データ入力!AL135</f>
        <v>#N/A</v>
      </c>
      <c r="C47" s="70" t="e">
        <f>男子データ入力!AM135</f>
        <v>#N/A</v>
      </c>
      <c r="D47" s="55" t="str">
        <f>男子データ入力!$AP$116</f>
        <v/>
      </c>
      <c r="E47" s="70" t="s">
        <v>267</v>
      </c>
      <c r="F47" s="71" t="e">
        <f t="shared" si="1"/>
        <v>#N/A</v>
      </c>
      <c r="G47" s="71" t="e">
        <f t="shared" si="2"/>
        <v>#N/A</v>
      </c>
      <c r="H47" s="39" t="str">
        <f t="shared" si="0"/>
        <v/>
      </c>
    </row>
    <row r="48" spans="1:8" ht="25.5" customHeight="1" thickBot="1">
      <c r="A48" s="60" t="s">
        <v>121</v>
      </c>
      <c r="B48" s="139" t="e">
        <f>男子データ入力!AL136</f>
        <v>#N/A</v>
      </c>
      <c r="C48" s="70" t="e">
        <f>男子データ入力!AM136</f>
        <v>#N/A</v>
      </c>
      <c r="D48" s="55" t="str">
        <f>男子データ入力!$AP$116</f>
        <v/>
      </c>
      <c r="E48" s="70" t="s">
        <v>267</v>
      </c>
      <c r="F48" s="71" t="e">
        <f t="shared" si="1"/>
        <v>#N/A</v>
      </c>
      <c r="G48" s="71" t="e">
        <f t="shared" si="2"/>
        <v>#N/A</v>
      </c>
      <c r="H48" s="39" t="str">
        <f t="shared" si="0"/>
        <v/>
      </c>
    </row>
    <row r="49" spans="1:8" ht="25.5" customHeight="1" thickBot="1">
      <c r="A49" s="60" t="s">
        <v>121</v>
      </c>
      <c r="B49" s="139" t="e">
        <f>男子データ入力!AL137</f>
        <v>#N/A</v>
      </c>
      <c r="C49" s="70" t="e">
        <f>男子データ入力!AM137</f>
        <v>#N/A</v>
      </c>
      <c r="D49" s="55" t="str">
        <f>男子データ入力!$AP$116</f>
        <v/>
      </c>
      <c r="E49" s="70" t="s">
        <v>267</v>
      </c>
      <c r="F49" s="71" t="e">
        <f t="shared" si="1"/>
        <v>#N/A</v>
      </c>
      <c r="G49" s="71" t="e">
        <f t="shared" si="2"/>
        <v>#N/A</v>
      </c>
      <c r="H49" s="39" t="str">
        <f t="shared" si="0"/>
        <v/>
      </c>
    </row>
    <row r="50" spans="1:8" ht="25.5" customHeight="1" thickBot="1">
      <c r="A50" s="60" t="s">
        <v>121</v>
      </c>
      <c r="B50" s="139" t="e">
        <f>男子データ入力!AL138</f>
        <v>#N/A</v>
      </c>
      <c r="C50" s="70" t="e">
        <f>男子データ入力!AM138</f>
        <v>#N/A</v>
      </c>
      <c r="D50" s="55" t="str">
        <f>男子データ入力!$AP$116</f>
        <v/>
      </c>
      <c r="E50" s="72" t="s">
        <v>267</v>
      </c>
      <c r="F50" s="71" t="e">
        <f t="shared" si="1"/>
        <v>#N/A</v>
      </c>
      <c r="G50" s="71" t="e">
        <f t="shared" si="2"/>
        <v>#N/A</v>
      </c>
      <c r="H50" s="39"/>
    </row>
    <row r="51" spans="1:8" ht="25.5" customHeight="1" thickBot="1">
      <c r="A51" s="59" t="s">
        <v>193</v>
      </c>
      <c r="B51" s="72" t="e">
        <f>男子データ入力!AL140</f>
        <v>#N/A</v>
      </c>
      <c r="C51" s="72" t="e">
        <f>男子データ入力!AM140</f>
        <v>#N/A</v>
      </c>
      <c r="D51" s="72" t="s">
        <v>216</v>
      </c>
      <c r="E51" s="72" t="s">
        <v>33</v>
      </c>
      <c r="F51" s="1" t="str">
        <f>B69</f>
        <v/>
      </c>
      <c r="H51" s="74"/>
    </row>
    <row r="52" spans="1:8" ht="25.5" customHeight="1" thickBot="1">
      <c r="A52" s="59" t="s">
        <v>138</v>
      </c>
      <c r="B52" s="72" t="e">
        <f>男子データ入力!AV140</f>
        <v>#N/A</v>
      </c>
      <c r="C52" s="72" t="e">
        <f>男子データ入力!AW140</f>
        <v>#N/A</v>
      </c>
      <c r="D52" s="72" t="str">
        <f>男子データ入力!$AP$116</f>
        <v/>
      </c>
      <c r="E52" s="70" t="s">
        <v>119</v>
      </c>
      <c r="F52" s="1">
        <f>B70</f>
        <v>0</v>
      </c>
      <c r="H52" s="74"/>
    </row>
    <row r="53" spans="1:8" ht="25.5" customHeight="1" thickBot="1">
      <c r="A53" s="59" t="s">
        <v>138</v>
      </c>
      <c r="B53" s="72" t="e">
        <f>男子データ入力!AL141</f>
        <v>#N/A</v>
      </c>
      <c r="C53" s="72" t="e">
        <f>男子データ入力!AM141</f>
        <v>#N/A</v>
      </c>
      <c r="D53" s="72" t="str">
        <f>男子データ入力!$AP$116</f>
        <v/>
      </c>
      <c r="E53" s="70" t="s">
        <v>113</v>
      </c>
      <c r="H53" s="74" t="str">
        <f>$B$69</f>
        <v/>
      </c>
    </row>
    <row r="54" spans="1:8" ht="25.5" customHeight="1" thickBot="1">
      <c r="A54" s="59" t="s">
        <v>138</v>
      </c>
      <c r="B54" s="72" t="e">
        <f>男子データ入力!AV141</f>
        <v>#N/A</v>
      </c>
      <c r="C54" s="72" t="e">
        <f>男子データ入力!AW141</f>
        <v>#N/A</v>
      </c>
      <c r="D54" s="72" t="str">
        <f>男子データ入力!$AP$116</f>
        <v/>
      </c>
      <c r="E54" s="73" t="s">
        <v>266</v>
      </c>
      <c r="H54" s="74" t="str">
        <f t="shared" ref="H54:H59" si="3">$B$69</f>
        <v/>
      </c>
    </row>
    <row r="55" spans="1:8" ht="25.5" customHeight="1" thickBot="1">
      <c r="A55" s="59" t="s">
        <v>138</v>
      </c>
      <c r="B55" s="72" t="e">
        <f>男子データ入力!AL142</f>
        <v>#N/A</v>
      </c>
      <c r="C55" s="72" t="e">
        <f>男子データ入力!AM142</f>
        <v>#N/A</v>
      </c>
      <c r="D55" s="72" t="str">
        <f>男子データ入力!$AP$116</f>
        <v/>
      </c>
      <c r="E55" s="73" t="s">
        <v>267</v>
      </c>
      <c r="F55" s="1" t="e">
        <f t="shared" ref="F55:G61" si="4">B72</f>
        <v>#N/A</v>
      </c>
      <c r="G55" s="1" t="e">
        <f t="shared" si="4"/>
        <v>#N/A</v>
      </c>
      <c r="H55" s="74" t="str">
        <f t="shared" si="3"/>
        <v/>
      </c>
    </row>
    <row r="56" spans="1:8" ht="25.5" customHeight="1" thickBot="1">
      <c r="A56" s="59" t="s">
        <v>138</v>
      </c>
      <c r="B56" s="72" t="e">
        <f>男子データ入力!AV142</f>
        <v>#N/A</v>
      </c>
      <c r="C56" s="72" t="e">
        <f>男子データ入力!AW142</f>
        <v>#N/A</v>
      </c>
      <c r="D56" s="72" t="str">
        <f>男子データ入力!$AP$116</f>
        <v/>
      </c>
      <c r="E56" s="73" t="s">
        <v>267</v>
      </c>
      <c r="F56" s="1" t="e">
        <f t="shared" si="4"/>
        <v>#N/A</v>
      </c>
      <c r="G56" s="1" t="e">
        <f t="shared" si="4"/>
        <v>#N/A</v>
      </c>
      <c r="H56" s="74" t="str">
        <f t="shared" si="3"/>
        <v/>
      </c>
    </row>
    <row r="57" spans="1:8" ht="25.5" customHeight="1" thickBot="1">
      <c r="A57" s="59" t="s">
        <v>138</v>
      </c>
      <c r="B57" s="72" t="e">
        <f>男子データ入力!AL143</f>
        <v>#N/A</v>
      </c>
      <c r="C57" s="72" t="e">
        <f>男子データ入力!AM143</f>
        <v>#N/A</v>
      </c>
      <c r="D57" s="72" t="str">
        <f>男子データ入力!$AP$116</f>
        <v/>
      </c>
      <c r="E57" s="73" t="s">
        <v>267</v>
      </c>
      <c r="F57" s="1" t="e">
        <f t="shared" si="4"/>
        <v>#N/A</v>
      </c>
      <c r="G57" s="1" t="e">
        <f t="shared" si="4"/>
        <v>#N/A</v>
      </c>
      <c r="H57" s="74" t="str">
        <f t="shared" si="3"/>
        <v/>
      </c>
    </row>
    <row r="58" spans="1:8" ht="25.5" customHeight="1" thickBot="1">
      <c r="A58" s="59" t="s">
        <v>138</v>
      </c>
      <c r="B58" s="72" t="e">
        <f>男子データ入力!AV143</f>
        <v>#N/A</v>
      </c>
      <c r="C58" s="72" t="e">
        <f>男子データ入力!AW143</f>
        <v>#N/A</v>
      </c>
      <c r="D58" s="72" t="str">
        <f>男子データ入力!$AP$116</f>
        <v/>
      </c>
      <c r="E58" s="73" t="s">
        <v>267</v>
      </c>
      <c r="F58" s="1" t="e">
        <f t="shared" si="4"/>
        <v>#N/A</v>
      </c>
      <c r="G58" s="1" t="e">
        <f t="shared" si="4"/>
        <v>#N/A</v>
      </c>
      <c r="H58" s="74" t="str">
        <f t="shared" si="3"/>
        <v/>
      </c>
    </row>
    <row r="59" spans="1:8" ht="25.5" customHeight="1" thickBot="1">
      <c r="A59" s="59" t="s">
        <v>138</v>
      </c>
      <c r="B59" s="72" t="e">
        <f>男子データ入力!AL144</f>
        <v>#N/A</v>
      </c>
      <c r="C59" s="72" t="e">
        <f>男子データ入力!AM144</f>
        <v>#N/A</v>
      </c>
      <c r="D59" s="72" t="str">
        <f>男子データ入力!$AP$116</f>
        <v/>
      </c>
      <c r="E59" s="73" t="s">
        <v>267</v>
      </c>
      <c r="F59" s="1" t="e">
        <f t="shared" si="4"/>
        <v>#N/A</v>
      </c>
      <c r="G59" s="1" t="e">
        <f t="shared" si="4"/>
        <v>#N/A</v>
      </c>
      <c r="H59" s="74" t="str">
        <f t="shared" si="3"/>
        <v/>
      </c>
    </row>
    <row r="60" spans="1:8" ht="25.5" customHeight="1" thickBot="1">
      <c r="A60" s="59" t="s">
        <v>138</v>
      </c>
      <c r="B60" s="72" t="e">
        <f>男子データ入力!AV144</f>
        <v>#N/A</v>
      </c>
      <c r="C60" s="72" t="e">
        <f>男子データ入力!AW144</f>
        <v>#N/A</v>
      </c>
      <c r="D60" s="72" t="str">
        <f>男子データ入力!$AP$116</f>
        <v/>
      </c>
      <c r="E60" s="73" t="s">
        <v>267</v>
      </c>
      <c r="F60" s="1" t="e">
        <f t="shared" si="4"/>
        <v>#N/A</v>
      </c>
      <c r="G60" s="1" t="e">
        <f t="shared" si="4"/>
        <v>#N/A</v>
      </c>
      <c r="H60" s="74"/>
    </row>
    <row r="61" spans="1:8" ht="25.5" customHeight="1" thickBot="1">
      <c r="A61" s="59" t="s">
        <v>138</v>
      </c>
      <c r="B61" s="317" t="e">
        <f>男子データ入力!AL145</f>
        <v>#N/A</v>
      </c>
      <c r="C61" s="317" t="e">
        <f>男子データ入力!AM145</f>
        <v>#N/A</v>
      </c>
      <c r="D61" s="72" t="str">
        <f>男子データ入力!$AP$116</f>
        <v/>
      </c>
      <c r="E61" s="317" t="s">
        <v>267</v>
      </c>
      <c r="F61" s="1" t="e">
        <f t="shared" si="4"/>
        <v>#N/A</v>
      </c>
      <c r="G61" s="1" t="e">
        <f t="shared" si="4"/>
        <v>#N/A</v>
      </c>
      <c r="H61" s="317"/>
    </row>
    <row r="62" spans="1:8" ht="25.5" customHeight="1" thickBot="1">
      <c r="A62" s="59" t="s">
        <v>138</v>
      </c>
      <c r="B62" s="317" t="e">
        <f>男子データ入力!AV145</f>
        <v>#N/A</v>
      </c>
      <c r="C62" s="317" t="e">
        <f>男子データ入力!AW145</f>
        <v>#N/A</v>
      </c>
      <c r="D62" s="72" t="str">
        <f>男子データ入力!$AP$116</f>
        <v/>
      </c>
      <c r="E62" s="317"/>
      <c r="F62" s="318"/>
      <c r="G62" s="317"/>
      <c r="H62" s="317"/>
    </row>
    <row r="63" spans="1:8" ht="25.5" customHeight="1" thickBot="1">
      <c r="A63" s="59" t="s">
        <v>138</v>
      </c>
      <c r="B63" s="317" t="e">
        <f>男子データ入力!AL146</f>
        <v>#N/A</v>
      </c>
      <c r="C63" s="317" t="e">
        <f>男子データ入力!AM146</f>
        <v>#N/A</v>
      </c>
      <c r="D63" s="72" t="str">
        <f>男子データ入力!$AP$116</f>
        <v/>
      </c>
      <c r="E63" s="317"/>
      <c r="F63" s="318"/>
      <c r="G63" s="317"/>
      <c r="H63" s="317"/>
    </row>
    <row r="64" spans="1:8" ht="25.5" customHeight="1" thickBot="1">
      <c r="A64" s="59" t="s">
        <v>138</v>
      </c>
      <c r="B64" s="317" t="e">
        <f>男子データ入力!AV146</f>
        <v>#N/A</v>
      </c>
      <c r="C64" s="317" t="e">
        <f>男子データ入力!AW146</f>
        <v>#N/A</v>
      </c>
      <c r="D64" s="72" t="str">
        <f>男子データ入力!$AP$116</f>
        <v/>
      </c>
      <c r="E64" s="317"/>
      <c r="F64" s="318"/>
      <c r="G64" s="317"/>
      <c r="H64" s="317"/>
    </row>
    <row r="65" spans="1:8" ht="25.5" customHeight="1" thickBot="1">
      <c r="A65" s="59" t="s">
        <v>138</v>
      </c>
      <c r="B65" s="317" t="e">
        <f>男子データ入力!AL147</f>
        <v>#N/A</v>
      </c>
      <c r="C65" s="317" t="e">
        <f>男子データ入力!AM147</f>
        <v>#N/A</v>
      </c>
      <c r="D65" s="72" t="str">
        <f>男子データ入力!$AP$116</f>
        <v/>
      </c>
      <c r="E65" s="317"/>
      <c r="F65" s="318"/>
      <c r="G65" s="317"/>
      <c r="H65" s="317"/>
    </row>
    <row r="66" spans="1:8" ht="25.5" customHeight="1" thickBot="1">
      <c r="A66" s="59" t="s">
        <v>138</v>
      </c>
      <c r="B66" s="317" t="e">
        <f>男子データ入力!AV147</f>
        <v>#N/A</v>
      </c>
      <c r="C66" s="317" t="e">
        <f>男子データ入力!AW147</f>
        <v>#N/A</v>
      </c>
      <c r="D66" s="72" t="str">
        <f>男子データ入力!$AP$116</f>
        <v/>
      </c>
      <c r="E66" s="317"/>
      <c r="F66" s="318"/>
      <c r="G66" s="317"/>
      <c r="H66" s="317"/>
    </row>
    <row r="68" spans="1:8" ht="13.5" customHeight="1" thickBot="1">
      <c r="A68" s="1" t="s">
        <v>166</v>
      </c>
    </row>
    <row r="69" spans="1:8" ht="25.5" customHeight="1">
      <c r="A69" s="56" t="s">
        <v>33</v>
      </c>
      <c r="B69" s="64" t="str">
        <f>女子データ入力!AP116</f>
        <v/>
      </c>
      <c r="C69" s="68"/>
      <c r="D69" s="68"/>
      <c r="E69" s="68"/>
      <c r="F69" s="68"/>
      <c r="G69" s="68"/>
      <c r="H69" s="69"/>
    </row>
    <row r="70" spans="1:8" ht="25.5" customHeight="1">
      <c r="A70" s="57" t="s">
        <v>119</v>
      </c>
      <c r="B70" s="65">
        <f>女子データ入力!F71</f>
        <v>0</v>
      </c>
      <c r="C70" s="65"/>
      <c r="D70" s="65"/>
      <c r="E70" s="65"/>
      <c r="F70" s="65"/>
      <c r="G70" s="65"/>
      <c r="H70" s="40"/>
    </row>
    <row r="71" spans="1:8" ht="25.5" customHeight="1">
      <c r="A71" s="57" t="s">
        <v>120</v>
      </c>
      <c r="B71" s="65"/>
      <c r="C71" s="65"/>
      <c r="D71" s="65"/>
      <c r="E71" s="65"/>
      <c r="F71" s="65"/>
      <c r="G71" s="65"/>
      <c r="H71" s="40"/>
    </row>
    <row r="72" spans="1:8" ht="25.5" customHeight="1" thickBot="1">
      <c r="A72" s="59" t="s">
        <v>216</v>
      </c>
      <c r="B72" s="55" t="e">
        <f>女子データ入力!AL118</f>
        <v>#N/A</v>
      </c>
      <c r="C72" s="62" t="e">
        <f>女子データ入力!AM118</f>
        <v>#N/A</v>
      </c>
      <c r="D72" s="72" t="str">
        <f>女子データ入力!$AP$116</f>
        <v/>
      </c>
      <c r="E72" s="72"/>
      <c r="F72" s="72"/>
      <c r="G72" s="72"/>
      <c r="H72" s="74"/>
    </row>
    <row r="73" spans="1:8" ht="25.5" customHeight="1" thickBot="1">
      <c r="A73" s="59" t="s">
        <v>216</v>
      </c>
      <c r="B73" s="55" t="e">
        <f>女子データ入力!AL119</f>
        <v>#N/A</v>
      </c>
      <c r="C73" s="62" t="e">
        <f>女子データ入力!AM119</f>
        <v>#N/A</v>
      </c>
      <c r="D73" s="72" t="str">
        <f>女子データ入力!$AP$116</f>
        <v/>
      </c>
      <c r="E73" s="72"/>
      <c r="F73" s="72"/>
      <c r="G73" s="72"/>
      <c r="H73" s="74"/>
    </row>
    <row r="74" spans="1:8" ht="25.5" customHeight="1" thickBot="1">
      <c r="A74" s="59" t="s">
        <v>216</v>
      </c>
      <c r="B74" s="55" t="e">
        <f>女子データ入力!AL120</f>
        <v>#N/A</v>
      </c>
      <c r="C74" s="62" t="e">
        <f>女子データ入力!AM120</f>
        <v>#N/A</v>
      </c>
      <c r="D74" s="72" t="str">
        <f>女子データ入力!$AP$116</f>
        <v/>
      </c>
      <c r="E74" s="72"/>
      <c r="F74" s="72"/>
      <c r="G74" s="72"/>
      <c r="H74" s="74"/>
    </row>
    <row r="75" spans="1:8" ht="25.5" customHeight="1" thickBot="1">
      <c r="A75" s="59" t="s">
        <v>216</v>
      </c>
      <c r="B75" s="55" t="e">
        <f>女子データ入力!AL121</f>
        <v>#N/A</v>
      </c>
      <c r="C75" s="62" t="e">
        <f>女子データ入力!AM121</f>
        <v>#N/A</v>
      </c>
      <c r="D75" s="72" t="str">
        <f>女子データ入力!$AP$116</f>
        <v/>
      </c>
      <c r="E75" s="72"/>
      <c r="F75" s="72"/>
      <c r="G75" s="72"/>
      <c r="H75" s="74"/>
    </row>
    <row r="76" spans="1:8" ht="25.5" customHeight="1" thickBot="1">
      <c r="A76" s="59" t="s">
        <v>216</v>
      </c>
      <c r="B76" s="55" t="e">
        <f>女子データ入力!AL122</f>
        <v>#N/A</v>
      </c>
      <c r="C76" s="62" t="e">
        <f>女子データ入力!AM122</f>
        <v>#N/A</v>
      </c>
      <c r="D76" s="72" t="str">
        <f>女子データ入力!$AP$116</f>
        <v/>
      </c>
      <c r="E76" s="72"/>
      <c r="F76" s="72"/>
      <c r="G76" s="72"/>
      <c r="H76" s="74"/>
    </row>
    <row r="77" spans="1:8" ht="25.5" customHeight="1" thickBot="1">
      <c r="A77" s="59" t="s">
        <v>216</v>
      </c>
      <c r="B77" s="55" t="e">
        <f>女子データ入力!AL123</f>
        <v>#N/A</v>
      </c>
      <c r="C77" s="62" t="e">
        <f>女子データ入力!AM123</f>
        <v>#N/A</v>
      </c>
      <c r="D77" s="72" t="str">
        <f>女子データ入力!$AP$116</f>
        <v/>
      </c>
      <c r="E77" s="72"/>
      <c r="F77" s="72"/>
      <c r="G77" s="72"/>
      <c r="H77" s="74"/>
    </row>
    <row r="78" spans="1:8" ht="25.5" customHeight="1" thickBot="1">
      <c r="A78" s="60" t="s">
        <v>217</v>
      </c>
      <c r="B78" s="61" t="e">
        <f>女子データ入力!AL124</f>
        <v>#N/A</v>
      </c>
      <c r="C78" s="63" t="e">
        <f>女子データ入力!AM124</f>
        <v>#N/A</v>
      </c>
      <c r="D78" s="72" t="str">
        <f>女子データ入力!$AP$116</f>
        <v/>
      </c>
      <c r="E78" s="70"/>
      <c r="F78" s="71"/>
      <c r="G78" s="71"/>
      <c r="H78" s="39"/>
    </row>
    <row r="79" spans="1:8" ht="25.5" customHeight="1" thickBot="1">
      <c r="A79" s="60" t="s">
        <v>167</v>
      </c>
      <c r="B79" s="139" t="e">
        <f>女子データ入力!AL129</f>
        <v>#N/A</v>
      </c>
      <c r="C79" s="139" t="e">
        <f>女子データ入力!$AM$129</f>
        <v>#N/A</v>
      </c>
      <c r="D79" s="72" t="str">
        <f>女子データ入力!$AP$116</f>
        <v/>
      </c>
      <c r="E79" s="70"/>
      <c r="F79" s="71"/>
      <c r="G79" s="71"/>
      <c r="H79" s="39"/>
    </row>
    <row r="80" spans="1:8" ht="25.5" customHeight="1" thickBot="1">
      <c r="A80" s="60" t="s">
        <v>167</v>
      </c>
      <c r="B80" s="139" t="e">
        <f>女子データ入力!AL130</f>
        <v>#N/A</v>
      </c>
      <c r="C80" s="139" t="e">
        <f>女子データ入力!$AM$130</f>
        <v>#N/A</v>
      </c>
      <c r="D80" s="72" t="str">
        <f>女子データ入力!$AP$116</f>
        <v/>
      </c>
      <c r="E80" s="70"/>
      <c r="F80" s="71"/>
      <c r="G80" s="71"/>
      <c r="H80" s="39"/>
    </row>
    <row r="81" spans="1:8" ht="25.5" customHeight="1" thickBot="1">
      <c r="A81" s="60" t="s">
        <v>167</v>
      </c>
      <c r="B81" s="139" t="e">
        <f>女子データ入力!AL131</f>
        <v>#N/A</v>
      </c>
      <c r="C81" s="139" t="e">
        <f>女子データ入力!$AM$131</f>
        <v>#N/A</v>
      </c>
      <c r="D81" s="72" t="str">
        <f>女子データ入力!$AP$116</f>
        <v/>
      </c>
      <c r="E81" s="70"/>
      <c r="F81" s="71"/>
      <c r="G81" s="71"/>
      <c r="H81" s="39"/>
    </row>
    <row r="82" spans="1:8" ht="25.5" customHeight="1" thickBot="1">
      <c r="A82" s="60" t="s">
        <v>167</v>
      </c>
      <c r="B82" s="139" t="e">
        <f>女子データ入力!AL132</f>
        <v>#N/A</v>
      </c>
      <c r="C82" s="139" t="e">
        <f>女子データ入力!$AM$132</f>
        <v>#N/A</v>
      </c>
      <c r="D82" s="72" t="str">
        <f>女子データ入力!$AP$116</f>
        <v/>
      </c>
      <c r="E82" s="70"/>
      <c r="F82" s="71"/>
      <c r="G82" s="71"/>
      <c r="H82" s="39"/>
    </row>
    <row r="83" spans="1:8" ht="25.5" customHeight="1" thickBot="1">
      <c r="A83" s="60" t="s">
        <v>167</v>
      </c>
      <c r="B83" s="139" t="e">
        <f>女子データ入力!AL133</f>
        <v>#N/A</v>
      </c>
      <c r="C83" s="139" t="e">
        <f>女子データ入力!$AM$133</f>
        <v>#N/A</v>
      </c>
      <c r="D83" s="72" t="str">
        <f>女子データ入力!$AP$116</f>
        <v/>
      </c>
      <c r="E83" s="70"/>
      <c r="F83" s="71"/>
      <c r="G83" s="71"/>
      <c r="H83" s="39"/>
    </row>
    <row r="84" spans="1:8" ht="25.5" customHeight="1" thickBot="1">
      <c r="A84" s="60" t="s">
        <v>167</v>
      </c>
      <c r="B84" s="139" t="e">
        <f>女子データ入力!AL134</f>
        <v>#N/A</v>
      </c>
      <c r="C84" s="139" t="e">
        <f>女子データ入力!$AM$134</f>
        <v>#N/A</v>
      </c>
      <c r="D84" s="72" t="str">
        <f>女子データ入力!$AP$116</f>
        <v/>
      </c>
      <c r="E84" s="70"/>
      <c r="F84" s="71"/>
      <c r="G84" s="71"/>
      <c r="H84" s="39"/>
    </row>
    <row r="85" spans="1:8" ht="25.5" customHeight="1" thickBot="1">
      <c r="A85" s="60" t="s">
        <v>167</v>
      </c>
      <c r="B85" s="139" t="e">
        <f>女子データ入力!AL135</f>
        <v>#N/A</v>
      </c>
      <c r="C85" s="139" t="e">
        <f>女子データ入力!$AM$135</f>
        <v>#N/A</v>
      </c>
      <c r="D85" s="72" t="str">
        <f>女子データ入力!$AP$116</f>
        <v/>
      </c>
      <c r="E85" s="70"/>
      <c r="F85" s="71"/>
      <c r="G85" s="71"/>
      <c r="H85" s="39"/>
    </row>
    <row r="86" spans="1:8" ht="25.5" customHeight="1" thickBot="1">
      <c r="A86" s="60" t="s">
        <v>167</v>
      </c>
      <c r="B86" s="139" t="e">
        <f>女子データ入力!AL136</f>
        <v>#N/A</v>
      </c>
      <c r="C86" s="139" t="e">
        <f>女子データ入力!$AM$136</f>
        <v>#N/A</v>
      </c>
      <c r="D86" s="72" t="str">
        <f>女子データ入力!$AP$116</f>
        <v/>
      </c>
      <c r="E86" s="70"/>
      <c r="F86" s="73"/>
      <c r="G86" s="73"/>
      <c r="H86" s="180"/>
    </row>
    <row r="87" spans="1:8" ht="25.5" customHeight="1" thickBot="1">
      <c r="A87" s="60" t="s">
        <v>167</v>
      </c>
      <c r="B87" s="139" t="e">
        <f>女子データ入力!AL137</f>
        <v>#N/A</v>
      </c>
      <c r="C87" s="139" t="e">
        <f>女子データ入力!$AM$136</f>
        <v>#N/A</v>
      </c>
      <c r="D87" s="72" t="str">
        <f>女子データ入力!$AP$116</f>
        <v/>
      </c>
      <c r="E87" s="70"/>
      <c r="F87" s="73"/>
      <c r="G87" s="73"/>
      <c r="H87" s="180"/>
    </row>
    <row r="88" spans="1:8" ht="25.5" customHeight="1" thickBot="1">
      <c r="A88" s="60" t="s">
        <v>167</v>
      </c>
      <c r="B88" s="139" t="e">
        <f>女子データ入力!AL138</f>
        <v>#N/A</v>
      </c>
      <c r="C88" s="139" t="e">
        <f>女子データ入力!$AM$137</f>
        <v>#N/A</v>
      </c>
      <c r="D88" s="72" t="str">
        <f>女子データ入力!$AP$116</f>
        <v/>
      </c>
      <c r="E88" s="70"/>
      <c r="F88" s="73"/>
      <c r="G88" s="73"/>
      <c r="H88" s="180"/>
    </row>
    <row r="89" spans="1:8" ht="25.5" customHeight="1" thickBot="1">
      <c r="A89" s="59" t="s">
        <v>168</v>
      </c>
      <c r="B89" s="72" t="e">
        <f>女子データ入力!AL140</f>
        <v>#N/A</v>
      </c>
      <c r="C89" s="72" t="e">
        <f>女子データ入力!AM140</f>
        <v>#N/A</v>
      </c>
      <c r="D89" s="72" t="str">
        <f>女子データ入力!$AP$116</f>
        <v/>
      </c>
      <c r="E89" s="72"/>
      <c r="F89" s="73"/>
      <c r="G89" s="72"/>
      <c r="H89" s="74"/>
    </row>
    <row r="90" spans="1:8" ht="25.5" customHeight="1" thickBot="1">
      <c r="A90" s="59" t="s">
        <v>168</v>
      </c>
      <c r="B90" s="72" t="e">
        <f>女子データ入力!AV140</f>
        <v>#N/A</v>
      </c>
      <c r="C90" s="72" t="e">
        <f>女子データ入力!AW140</f>
        <v>#N/A</v>
      </c>
      <c r="D90" s="72" t="str">
        <f>女子データ入力!$AP$116</f>
        <v/>
      </c>
      <c r="E90" s="72"/>
      <c r="F90" s="73"/>
      <c r="G90" s="72"/>
      <c r="H90" s="74"/>
    </row>
    <row r="91" spans="1:8" ht="25.5" customHeight="1" thickBot="1">
      <c r="A91" s="59" t="s">
        <v>168</v>
      </c>
      <c r="B91" s="72" t="e">
        <f>女子データ入力!AL141</f>
        <v>#N/A</v>
      </c>
      <c r="C91" s="72" t="e">
        <f>女子データ入力!AM141</f>
        <v>#N/A</v>
      </c>
      <c r="D91" s="72" t="str">
        <f>女子データ入力!$AP$116</f>
        <v/>
      </c>
      <c r="E91" s="72"/>
      <c r="F91" s="73"/>
      <c r="G91" s="72"/>
      <c r="H91" s="74"/>
    </row>
    <row r="92" spans="1:8" ht="25.5" customHeight="1" thickBot="1">
      <c r="A92" s="59" t="s">
        <v>168</v>
      </c>
      <c r="B92" s="72" t="e">
        <f>女子データ入力!AV141</f>
        <v>#N/A</v>
      </c>
      <c r="C92" s="72" t="e">
        <f>女子データ入力!AW141</f>
        <v>#N/A</v>
      </c>
      <c r="D92" s="72" t="str">
        <f>女子データ入力!$AP$116</f>
        <v/>
      </c>
      <c r="E92" s="72"/>
      <c r="F92" s="73"/>
      <c r="G92" s="72"/>
      <c r="H92" s="74"/>
    </row>
    <row r="93" spans="1:8" ht="25.5" customHeight="1" thickBot="1">
      <c r="A93" s="59" t="s">
        <v>168</v>
      </c>
      <c r="B93" s="72" t="e">
        <f>女子データ入力!AL142</f>
        <v>#N/A</v>
      </c>
      <c r="C93" s="72" t="e">
        <f>女子データ入力!AM142</f>
        <v>#N/A</v>
      </c>
      <c r="D93" s="72" t="str">
        <f>女子データ入力!$AP$116</f>
        <v/>
      </c>
      <c r="E93" s="72"/>
      <c r="F93" s="73"/>
      <c r="G93" s="72"/>
      <c r="H93" s="74"/>
    </row>
    <row r="94" spans="1:8" ht="25.5" customHeight="1" thickBot="1">
      <c r="A94" s="59" t="s">
        <v>168</v>
      </c>
      <c r="B94" s="72" t="e">
        <f>女子データ入力!AV142</f>
        <v>#N/A</v>
      </c>
      <c r="C94" s="72" t="e">
        <f>女子データ入力!AW142</f>
        <v>#N/A</v>
      </c>
      <c r="D94" s="72" t="str">
        <f>女子データ入力!$AP$116</f>
        <v/>
      </c>
      <c r="E94" s="72"/>
      <c r="F94" s="73"/>
      <c r="G94" s="72"/>
      <c r="H94" s="74"/>
    </row>
    <row r="95" spans="1:8" ht="25.5" customHeight="1" thickBot="1">
      <c r="A95" s="59" t="s">
        <v>168</v>
      </c>
      <c r="B95" s="72" t="e">
        <f>女子データ入力!AL143</f>
        <v>#N/A</v>
      </c>
      <c r="C95" s="72" t="e">
        <f>女子データ入力!AM143</f>
        <v>#N/A</v>
      </c>
      <c r="D95" s="72" t="str">
        <f>女子データ入力!$AP$116</f>
        <v/>
      </c>
      <c r="E95" s="72"/>
      <c r="F95" s="73"/>
      <c r="G95" s="72"/>
      <c r="H95" s="74"/>
    </row>
    <row r="96" spans="1:8" ht="27" customHeight="1" thickBot="1">
      <c r="A96" s="59" t="s">
        <v>168</v>
      </c>
      <c r="B96" s="72" t="e">
        <f>女子データ入力!AV143</f>
        <v>#N/A</v>
      </c>
      <c r="C96" s="72" t="e">
        <f>女子データ入力!AW143</f>
        <v>#N/A</v>
      </c>
      <c r="D96" s="72" t="str">
        <f>女子データ入力!$AP$116</f>
        <v/>
      </c>
      <c r="E96" s="72"/>
      <c r="F96" s="73"/>
      <c r="G96" s="72"/>
      <c r="H96" s="74"/>
    </row>
    <row r="97" spans="1:8" ht="27" customHeight="1" thickBot="1">
      <c r="A97" s="59" t="s">
        <v>168</v>
      </c>
      <c r="B97" s="72" t="e">
        <f>女子データ入力!AL144</f>
        <v>#N/A</v>
      </c>
      <c r="C97" s="72" t="e">
        <f>女子データ入力!AM144</f>
        <v>#N/A</v>
      </c>
      <c r="D97" s="72" t="str">
        <f>女子データ入力!$AP$116</f>
        <v/>
      </c>
      <c r="E97" s="72"/>
      <c r="F97" s="73"/>
      <c r="G97" s="72"/>
      <c r="H97" s="74"/>
    </row>
    <row r="98" spans="1:8" ht="27" customHeight="1" thickBot="1">
      <c r="A98" s="59" t="s">
        <v>168</v>
      </c>
      <c r="B98" s="72" t="e">
        <f>女子データ入力!AV144</f>
        <v>#N/A</v>
      </c>
      <c r="C98" s="72" t="e">
        <f>女子データ入力!AW144</f>
        <v>#N/A</v>
      </c>
      <c r="D98" s="72" t="str">
        <f>女子データ入力!$AP$116</f>
        <v/>
      </c>
      <c r="E98" s="72"/>
      <c r="F98" s="73"/>
      <c r="G98" s="72"/>
      <c r="H98" s="74"/>
    </row>
    <row r="99" spans="1:8" ht="27" customHeight="1" thickBot="1">
      <c r="A99" s="59" t="s">
        <v>168</v>
      </c>
      <c r="B99" s="72" t="e">
        <f>女子データ入力!AL145</f>
        <v>#N/A</v>
      </c>
      <c r="C99" s="72" t="e">
        <f>女子データ入力!AM145</f>
        <v>#N/A</v>
      </c>
      <c r="D99" s="72" t="str">
        <f>女子データ入力!$AP$116</f>
        <v/>
      </c>
      <c r="E99" s="72"/>
      <c r="F99" s="73"/>
      <c r="G99" s="72"/>
      <c r="H99" s="74"/>
    </row>
    <row r="100" spans="1:8" ht="27" customHeight="1" thickBot="1">
      <c r="A100" s="59" t="s">
        <v>168</v>
      </c>
      <c r="B100" s="72" t="e">
        <f>女子データ入力!AV145</f>
        <v>#N/A</v>
      </c>
      <c r="C100" s="72" t="e">
        <f>女子データ入力!AW145</f>
        <v>#N/A</v>
      </c>
      <c r="D100" s="72" t="str">
        <f>女子データ入力!$AP$116</f>
        <v/>
      </c>
      <c r="E100" s="72"/>
      <c r="F100" s="73"/>
      <c r="G100" s="72"/>
      <c r="H100" s="74"/>
    </row>
    <row r="101" spans="1:8" ht="27" customHeight="1" thickBot="1">
      <c r="A101" s="59" t="s">
        <v>168</v>
      </c>
      <c r="B101" s="72" t="e">
        <f>女子データ入力!AL146</f>
        <v>#N/A</v>
      </c>
      <c r="C101" s="72" t="e">
        <f>女子データ入力!AM146</f>
        <v>#N/A</v>
      </c>
      <c r="D101" s="72" t="str">
        <f>女子データ入力!$AP$116</f>
        <v/>
      </c>
      <c r="E101" s="72"/>
      <c r="F101" s="73"/>
      <c r="G101" s="72"/>
      <c r="H101" s="74"/>
    </row>
    <row r="102" spans="1:8" ht="27" customHeight="1" thickBot="1">
      <c r="A102" s="59" t="s">
        <v>168</v>
      </c>
      <c r="B102" s="72" t="e">
        <f>女子データ入力!AV146</f>
        <v>#N/A</v>
      </c>
      <c r="C102" s="72" t="e">
        <f>女子データ入力!AW146</f>
        <v>#N/A</v>
      </c>
      <c r="D102" s="72" t="str">
        <f>女子データ入力!$AP$116</f>
        <v/>
      </c>
      <c r="E102" s="72"/>
      <c r="F102" s="73"/>
      <c r="G102" s="72"/>
      <c r="H102" s="74"/>
    </row>
    <row r="103" spans="1:8" ht="24" customHeight="1" thickBot="1">
      <c r="A103" s="59" t="s">
        <v>168</v>
      </c>
      <c r="B103" s="72" t="e">
        <f>女子データ入力!AL147</f>
        <v>#N/A</v>
      </c>
      <c r="C103" s="72" t="e">
        <f>女子データ入力!AM147</f>
        <v>#N/A</v>
      </c>
      <c r="D103" s="72" t="str">
        <f>女子データ入力!$AP$116</f>
        <v/>
      </c>
      <c r="E103" s="72"/>
      <c r="F103" s="73"/>
      <c r="G103" s="72"/>
      <c r="H103" s="74"/>
    </row>
    <row r="104" spans="1:8" ht="24" customHeight="1" thickBot="1">
      <c r="A104" s="59" t="s">
        <v>168</v>
      </c>
      <c r="B104" s="72" t="e">
        <f>女子データ入力!AW147</f>
        <v>#N/A</v>
      </c>
      <c r="C104" s="72" t="e">
        <f>女子データ入力!AW147</f>
        <v>#N/A</v>
      </c>
      <c r="D104" s="72" t="str">
        <f>女子データ入力!$AP$116</f>
        <v/>
      </c>
      <c r="E104" s="72"/>
      <c r="F104" s="73"/>
      <c r="G104" s="72"/>
      <c r="H104" s="74"/>
    </row>
  </sheetData>
  <sheetProtection selectLockedCells="1" selectUnlockedCells="1"/>
  <phoneticPr fontId="11"/>
  <printOptions gridLinesSet="0"/>
  <pageMargins left="0.23622047244094491" right="0.23622047244094491" top="0.74803149606299213" bottom="0.74803149606299213" header="0.31496062992125984" footer="0.31496062992125984"/>
  <pageSetup paperSize="9" scale="70" orientation="landscape" verticalDpi="300" r:id="rId1"/>
  <headerFooter alignWithMargins="0"/>
  <rowBreaks count="3" manualBreakCount="3">
    <brk id="67" max="7" man="1"/>
    <brk id="97" max="7" man="1"/>
    <brk id="104" max="7" man="1"/>
  </rowBreaks>
  <colBreaks count="1" manualBreakCount="1">
    <brk id="8" min="29" max="80" man="1"/>
  </colBreaks>
</worksheet>
</file>

<file path=docProps/app.xml><?xml version="1.0" encoding="utf-8"?>
<Properties xmlns="http://schemas.openxmlformats.org/officeDocument/2006/extended-properties" xmlns:vt="http://schemas.openxmlformats.org/officeDocument/2006/docPropsVTypes">
  <Template>E:\バドミントン２００８\備前西地区夏季大会\夏季大会参加申込書.xls</Templat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注意事項</vt:lpstr>
      <vt:lpstr>男子データ入力</vt:lpstr>
      <vt:lpstr>女子データ入力</vt:lpstr>
      <vt:lpstr>参加申込書男子印刷</vt:lpstr>
      <vt:lpstr>参加申込書女子印刷</vt:lpstr>
      <vt:lpstr>確認</vt:lpstr>
      <vt:lpstr>DATA</vt:lpstr>
      <vt:lpstr>プログラム名簿</vt:lpstr>
      <vt:lpstr>あさみ</vt:lpstr>
      <vt:lpstr>あさみ!Print_Area</vt:lpstr>
      <vt:lpstr>確認!Print_Area</vt:lpstr>
      <vt:lpstr>参加申込書女子印刷!Print_Area</vt:lpstr>
      <vt:lpstr>注意事項!Print_Area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dc:creator>
  <cp:lastModifiedBy>Owner</cp:lastModifiedBy>
  <cp:revision>3</cp:revision>
  <cp:lastPrinted>2022-05-25T08:16:59Z</cp:lastPrinted>
  <dcterms:created xsi:type="dcterms:W3CDTF">2008-05-11T12:29:05Z</dcterms:created>
  <dcterms:modified xsi:type="dcterms:W3CDTF">2022-05-28T09:12:13Z</dcterms:modified>
</cp:coreProperties>
</file>